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mcnear/Library/CloudStorage/Dropbox/Documents/UCCS and RDC Mac docs/RDC Project CREST/"/>
    </mc:Choice>
  </mc:AlternateContent>
  <xr:revisionPtr revIDLastSave="0" documentId="13_ncr:1_{668D6A7F-A71E-FA48-9AA4-8027E7EE027E}" xr6:coauthVersionLast="47" xr6:coauthVersionMax="47" xr10:uidLastSave="{00000000-0000-0000-0000-000000000000}"/>
  <bookViews>
    <workbookView xWindow="-20" yWindow="500" windowWidth="28800" windowHeight="15800" xr2:uid="{672617D6-B115-564F-81AD-5D887FF52A81}"/>
  </bookViews>
  <sheets>
    <sheet name="INSTRUCTIONS" sheetId="13" r:id="rId1"/>
    <sheet name="Year 01" sheetId="1" r:id="rId2"/>
    <sheet name="Year 02" sheetId="3" r:id="rId3"/>
    <sheet name="Year 03" sheetId="5" r:id="rId4"/>
    <sheet name="Year 04" sheetId="6" r:id="rId5"/>
    <sheet name="Year 05" sheetId="8" r:id="rId6"/>
    <sheet name="ENTIRE BUDGET" sheetId="10" r:id="rId7"/>
  </sheets>
  <definedNames>
    <definedName name="\D">#REF!</definedName>
    <definedName name="\I">#REF!</definedName>
    <definedName name="\S">#REF!</definedName>
    <definedName name="BUD">#REF!</definedName>
    <definedName name="ENT">#REF!</definedName>
    <definedName name="_xlnm.Print_Area">#REF!</definedName>
    <definedName name="Print_Area_MI">#REF!</definedName>
    <definedName name="Print_Titles_MI">#REF!</definedName>
    <definedName name="S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9" i="5"/>
  <c r="B11" i="3"/>
  <c r="B9" i="3"/>
  <c r="B11" i="1"/>
  <c r="B9" i="1"/>
  <c r="J8" i="1" s="1"/>
  <c r="F69" i="8"/>
  <c r="F69" i="6"/>
  <c r="F69" i="5"/>
  <c r="F69" i="3"/>
  <c r="L3" i="3"/>
  <c r="O3" i="3"/>
  <c r="L3" i="5" s="1"/>
  <c r="O3" i="5" s="1"/>
  <c r="L3" i="6" s="1"/>
  <c r="O3" i="6" s="1"/>
  <c r="L3" i="8" s="1"/>
  <c r="O3" i="8" s="1"/>
  <c r="G2" i="10" l="1"/>
  <c r="G1" i="8"/>
  <c r="G1" i="6"/>
  <c r="G1" i="5"/>
  <c r="G1" i="3"/>
  <c r="M63" i="8"/>
  <c r="M48" i="8"/>
  <c r="M34" i="8"/>
  <c r="M63" i="6"/>
  <c r="M48" i="6"/>
  <c r="M34" i="6"/>
  <c r="M63" i="5"/>
  <c r="M48" i="5"/>
  <c r="M34" i="5"/>
  <c r="M63" i="3"/>
  <c r="M48" i="3"/>
  <c r="M34" i="3"/>
  <c r="M63" i="1" l="1"/>
  <c r="M48" i="1"/>
  <c r="M34" i="1"/>
  <c r="J10" i="1"/>
  <c r="L10" i="1" s="1"/>
  <c r="M10" i="1" s="1"/>
  <c r="J12" i="1"/>
  <c r="L12" i="1" s="1"/>
  <c r="M12" i="1" s="1"/>
  <c r="J14" i="1"/>
  <c r="L14" i="1" s="1"/>
  <c r="M14" i="1" s="1"/>
  <c r="J16" i="1"/>
  <c r="L16" i="1" s="1"/>
  <c r="M16" i="1" s="1"/>
  <c r="J18" i="1"/>
  <c r="L18" i="1" s="1"/>
  <c r="M18" i="1" s="1"/>
  <c r="J20" i="1"/>
  <c r="J22" i="1"/>
  <c r="L22" i="1" s="1"/>
  <c r="M22" i="1" s="1"/>
  <c r="J24" i="1"/>
  <c r="L24" i="1" s="1"/>
  <c r="M24" i="1" s="1"/>
  <c r="J26" i="1"/>
  <c r="L20" i="1"/>
  <c r="M20" i="1" s="1"/>
  <c r="L26" i="1"/>
  <c r="M26" i="1" s="1"/>
  <c r="A9" i="3"/>
  <c r="J8" i="3" s="1"/>
  <c r="L8" i="3" l="1"/>
  <c r="L8" i="1"/>
  <c r="J28" i="1"/>
  <c r="M8" i="1" l="1"/>
  <c r="M28" i="1" s="1"/>
  <c r="M67" i="1" s="1"/>
  <c r="M69" i="1" s="1"/>
  <c r="L28" i="1"/>
  <c r="M8" i="3"/>
  <c r="I30" i="10"/>
  <c r="H30" i="10"/>
  <c r="G30" i="10"/>
  <c r="F30" i="10"/>
  <c r="I29" i="10"/>
  <c r="H29" i="10"/>
  <c r="G29" i="10"/>
  <c r="F29" i="10"/>
  <c r="I28" i="10"/>
  <c r="H28" i="10"/>
  <c r="G28" i="10"/>
  <c r="F28" i="10"/>
  <c r="I27" i="10"/>
  <c r="H27" i="10"/>
  <c r="G27" i="10"/>
  <c r="F27" i="10"/>
  <c r="E27" i="10"/>
  <c r="I26" i="10"/>
  <c r="H26" i="10"/>
  <c r="G26" i="10"/>
  <c r="F26" i="10"/>
  <c r="I25" i="10"/>
  <c r="H25" i="10"/>
  <c r="G25" i="10"/>
  <c r="F25" i="10"/>
  <c r="E25" i="10"/>
  <c r="I24" i="10"/>
  <c r="H24" i="10"/>
  <c r="G24" i="10"/>
  <c r="F24" i="10"/>
  <c r="I23" i="10"/>
  <c r="H23" i="10"/>
  <c r="G23" i="10"/>
  <c r="F23" i="10"/>
  <c r="I22" i="10"/>
  <c r="H22" i="10"/>
  <c r="G22" i="10"/>
  <c r="F22" i="10"/>
  <c r="I21" i="10"/>
  <c r="H21" i="10"/>
  <c r="G21" i="10"/>
  <c r="F21" i="10"/>
  <c r="E21" i="10"/>
  <c r="I20" i="10"/>
  <c r="H20" i="10"/>
  <c r="G20" i="10"/>
  <c r="F20" i="10"/>
  <c r="I19" i="10"/>
  <c r="H19" i="10"/>
  <c r="G19" i="10"/>
  <c r="F19" i="10"/>
  <c r="I18" i="10"/>
  <c r="H18" i="10"/>
  <c r="G18" i="10"/>
  <c r="F18" i="10"/>
  <c r="I17" i="10"/>
  <c r="H17" i="10"/>
  <c r="G17" i="10"/>
  <c r="F17" i="10"/>
  <c r="I16" i="10"/>
  <c r="H16" i="10"/>
  <c r="G16" i="10"/>
  <c r="F16" i="10"/>
  <c r="I15" i="10"/>
  <c r="H15" i="10"/>
  <c r="G15" i="10"/>
  <c r="F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I11" i="10"/>
  <c r="H11" i="10"/>
  <c r="G11" i="10"/>
  <c r="F11" i="10"/>
  <c r="E28" i="10"/>
  <c r="E29" i="10"/>
  <c r="E30" i="10"/>
  <c r="E26" i="10"/>
  <c r="E22" i="10"/>
  <c r="E23" i="10"/>
  <c r="E24" i="10"/>
  <c r="E20" i="10"/>
  <c r="I10" i="10"/>
  <c r="H10" i="10"/>
  <c r="G10" i="10"/>
  <c r="F10" i="10"/>
  <c r="E10" i="10"/>
  <c r="I9" i="10"/>
  <c r="H9" i="10"/>
  <c r="G9" i="10"/>
  <c r="F9" i="10"/>
  <c r="H8" i="10"/>
  <c r="G8" i="10"/>
  <c r="E11" i="10"/>
  <c r="E12" i="10"/>
  <c r="E15" i="10"/>
  <c r="E16" i="10"/>
  <c r="E17" i="10"/>
  <c r="E18" i="10"/>
  <c r="E19" i="10"/>
  <c r="E9" i="10"/>
  <c r="A25" i="5"/>
  <c r="J24" i="5" s="1"/>
  <c r="A23" i="5"/>
  <c r="A9" i="5"/>
  <c r="A27" i="3"/>
  <c r="J26" i="3" s="1"/>
  <c r="L26" i="3" s="1"/>
  <c r="M26" i="3" s="1"/>
  <c r="A25" i="3"/>
  <c r="J24" i="3" s="1"/>
  <c r="L24" i="3" s="1"/>
  <c r="M24" i="3" s="1"/>
  <c r="A23" i="3"/>
  <c r="A21" i="3"/>
  <c r="A19" i="3"/>
  <c r="J18" i="3" s="1"/>
  <c r="L18" i="3" s="1"/>
  <c r="M18" i="3" s="1"/>
  <c r="A17" i="3"/>
  <c r="A15" i="3"/>
  <c r="A13" i="3"/>
  <c r="J12" i="3" s="1"/>
  <c r="A11" i="3"/>
  <c r="J10" i="3" s="1"/>
  <c r="I8" i="10"/>
  <c r="F8" i="10"/>
  <c r="E8" i="10"/>
  <c r="I10" i="1"/>
  <c r="I12" i="1"/>
  <c r="I14" i="1"/>
  <c r="I16" i="1"/>
  <c r="I18" i="1"/>
  <c r="I20" i="1"/>
  <c r="I22" i="1"/>
  <c r="I24" i="1"/>
  <c r="I26" i="1"/>
  <c r="I8" i="1"/>
  <c r="J15" i="10" l="1"/>
  <c r="M68" i="1"/>
  <c r="M70" i="1"/>
  <c r="J21" i="10"/>
  <c r="A23" i="6"/>
  <c r="J22" i="6" s="1"/>
  <c r="J22" i="5"/>
  <c r="A17" i="5"/>
  <c r="J16" i="5" s="1"/>
  <c r="J16" i="3"/>
  <c r="L24" i="5"/>
  <c r="M24" i="5" s="1"/>
  <c r="J10" i="10"/>
  <c r="I18" i="3"/>
  <c r="I20" i="3"/>
  <c r="J20" i="3"/>
  <c r="L20" i="3" s="1"/>
  <c r="M20" i="3" s="1"/>
  <c r="J27" i="10"/>
  <c r="L10" i="3"/>
  <c r="L12" i="3"/>
  <c r="M12" i="3" s="1"/>
  <c r="I22" i="3"/>
  <c r="J22" i="3"/>
  <c r="L22" i="3" s="1"/>
  <c r="M22" i="3" s="1"/>
  <c r="I14" i="3"/>
  <c r="J14" i="3"/>
  <c r="A19" i="5"/>
  <c r="A19" i="6" s="1"/>
  <c r="A9" i="6"/>
  <c r="J8" i="6" s="1"/>
  <c r="J8" i="5"/>
  <c r="I16" i="3"/>
  <c r="A21" i="5"/>
  <c r="I24" i="5"/>
  <c r="J18" i="10"/>
  <c r="J25" i="10"/>
  <c r="J16" i="10"/>
  <c r="J9" i="10"/>
  <c r="J26" i="10"/>
  <c r="I22" i="5"/>
  <c r="A23" i="8"/>
  <c r="J22" i="8" s="1"/>
  <c r="I22" i="6"/>
  <c r="A11" i="5"/>
  <c r="J10" i="5" s="1"/>
  <c r="A27" i="5"/>
  <c r="J26" i="5" s="1"/>
  <c r="A13" i="5"/>
  <c r="J12" i="5" s="1"/>
  <c r="A25" i="6"/>
  <c r="J24" i="6" s="1"/>
  <c r="I26" i="3"/>
  <c r="A15" i="5"/>
  <c r="J14" i="5" s="1"/>
  <c r="J17" i="10"/>
  <c r="J24" i="10"/>
  <c r="J23" i="10"/>
  <c r="J30" i="10"/>
  <c r="J22" i="10"/>
  <c r="J29" i="10"/>
  <c r="J13" i="10"/>
  <c r="J28" i="10"/>
  <c r="J19" i="10"/>
  <c r="J11" i="10"/>
  <c r="J14" i="10"/>
  <c r="J12" i="10"/>
  <c r="J20" i="10"/>
  <c r="J8" i="10"/>
  <c r="I8" i="3"/>
  <c r="I8" i="5"/>
  <c r="I12" i="3"/>
  <c r="I10" i="3"/>
  <c r="I24" i="3"/>
  <c r="I16" i="5" l="1"/>
  <c r="J28" i="3"/>
  <c r="J18" i="6"/>
  <c r="I18" i="6"/>
  <c r="A19" i="8"/>
  <c r="J18" i="8" s="1"/>
  <c r="L24" i="6"/>
  <c r="M24" i="6" s="1"/>
  <c r="A9" i="8"/>
  <c r="J8" i="8" s="1"/>
  <c r="L8" i="8" s="1"/>
  <c r="L16" i="5"/>
  <c r="M16" i="5" s="1"/>
  <c r="L12" i="5"/>
  <c r="M12" i="5" s="1"/>
  <c r="I20" i="5"/>
  <c r="J20" i="5"/>
  <c r="M10" i="3"/>
  <c r="L16" i="3"/>
  <c r="M16" i="3" s="1"/>
  <c r="L26" i="5"/>
  <c r="M26" i="5" s="1"/>
  <c r="L10" i="5"/>
  <c r="M10" i="5" s="1"/>
  <c r="A17" i="6"/>
  <c r="A17" i="8" s="1"/>
  <c r="J16" i="8" s="1"/>
  <c r="L22" i="5"/>
  <c r="M22" i="5" s="1"/>
  <c r="L14" i="5"/>
  <c r="M14" i="5" s="1"/>
  <c r="I14" i="5"/>
  <c r="L22" i="8"/>
  <c r="M22" i="8"/>
  <c r="I18" i="5"/>
  <c r="J18" i="5"/>
  <c r="J28" i="5" s="1"/>
  <c r="L14" i="3"/>
  <c r="M14" i="3" s="1"/>
  <c r="L22" i="6"/>
  <c r="M22" i="6" s="1"/>
  <c r="L8" i="5"/>
  <c r="L8" i="6"/>
  <c r="I8" i="6"/>
  <c r="A21" i="6"/>
  <c r="J20" i="6" s="1"/>
  <c r="I24" i="6"/>
  <c r="A25" i="8"/>
  <c r="J24" i="8" s="1"/>
  <c r="A27" i="6"/>
  <c r="J26" i="6" s="1"/>
  <c r="I26" i="5"/>
  <c r="A15" i="6"/>
  <c r="J14" i="6" s="1"/>
  <c r="A11" i="6"/>
  <c r="J10" i="6" s="1"/>
  <c r="I10" i="5"/>
  <c r="I12" i="5"/>
  <c r="A13" i="6"/>
  <c r="J12" i="6" s="1"/>
  <c r="I22" i="8"/>
  <c r="I18" i="8" l="1"/>
  <c r="L10" i="6"/>
  <c r="M10" i="6" s="1"/>
  <c r="L16" i="8"/>
  <c r="M16" i="8" s="1"/>
  <c r="L18" i="5"/>
  <c r="L28" i="3"/>
  <c r="L14" i="6"/>
  <c r="M14" i="6" s="1"/>
  <c r="L20" i="6"/>
  <c r="M20" i="6" s="1"/>
  <c r="M8" i="8"/>
  <c r="J16" i="6"/>
  <c r="J28" i="6" s="1"/>
  <c r="I16" i="6"/>
  <c r="M28" i="3"/>
  <c r="M67" i="3" s="1"/>
  <c r="L18" i="8"/>
  <c r="M18" i="8" s="1"/>
  <c r="L24" i="8"/>
  <c r="M24" i="8" s="1"/>
  <c r="L20" i="5"/>
  <c r="M20" i="5" s="1"/>
  <c r="A21" i="8"/>
  <c r="J20" i="8" s="1"/>
  <c r="L26" i="6"/>
  <c r="M26" i="6" s="1"/>
  <c r="I20" i="6"/>
  <c r="L12" i="6"/>
  <c r="M12" i="6" s="1"/>
  <c r="I8" i="8"/>
  <c r="M8" i="6"/>
  <c r="L18" i="6"/>
  <c r="M18" i="6" s="1"/>
  <c r="M8" i="5"/>
  <c r="E7" i="10"/>
  <c r="I16" i="8"/>
  <c r="A11" i="8"/>
  <c r="J10" i="8" s="1"/>
  <c r="I10" i="6"/>
  <c r="I24" i="8"/>
  <c r="A13" i="8"/>
  <c r="J12" i="8" s="1"/>
  <c r="I12" i="6"/>
  <c r="A15" i="8"/>
  <c r="J14" i="8" s="1"/>
  <c r="I14" i="6"/>
  <c r="A27" i="8"/>
  <c r="J26" i="8" s="1"/>
  <c r="I26" i="6"/>
  <c r="L28" i="5" l="1"/>
  <c r="M18" i="5"/>
  <c r="M28" i="5" s="1"/>
  <c r="M67" i="5" s="1"/>
  <c r="I20" i="8"/>
  <c r="F7" i="10"/>
  <c r="L12" i="8"/>
  <c r="M12" i="8" s="1"/>
  <c r="L10" i="8"/>
  <c r="M10" i="8" s="1"/>
  <c r="J28" i="8"/>
  <c r="L16" i="6"/>
  <c r="L28" i="6" s="1"/>
  <c r="L26" i="8"/>
  <c r="M26" i="8" s="1"/>
  <c r="L14" i="8"/>
  <c r="M14" i="8" s="1"/>
  <c r="L20" i="8"/>
  <c r="M20" i="8"/>
  <c r="M69" i="3"/>
  <c r="F33" i="10" s="1"/>
  <c r="M68" i="3"/>
  <c r="F32" i="10" s="1"/>
  <c r="F31" i="10"/>
  <c r="E32" i="10"/>
  <c r="E31" i="10"/>
  <c r="E33" i="10"/>
  <c r="I10" i="8"/>
  <c r="I14" i="8"/>
  <c r="I26" i="8"/>
  <c r="I12" i="8"/>
  <c r="M68" i="5" l="1"/>
  <c r="M69" i="5"/>
  <c r="M70" i="3"/>
  <c r="F34" i="10" s="1"/>
  <c r="M16" i="6"/>
  <c r="M28" i="6" s="1"/>
  <c r="M67" i="6" s="1"/>
  <c r="M68" i="6" s="1"/>
  <c r="M28" i="8"/>
  <c r="M67" i="8" s="1"/>
  <c r="L28" i="8"/>
  <c r="E34" i="10"/>
  <c r="G7" i="10"/>
  <c r="M70" i="5" l="1"/>
  <c r="M69" i="6"/>
  <c r="M69" i="8"/>
  <c r="M68" i="8"/>
  <c r="M70" i="6"/>
  <c r="I7" i="10"/>
  <c r="H7" i="10"/>
  <c r="G31" i="10"/>
  <c r="G33" i="10"/>
  <c r="M70" i="8" l="1"/>
  <c r="I33" i="10"/>
  <c r="J7" i="10"/>
  <c r="H33" i="10"/>
  <c r="H31" i="10"/>
  <c r="G34" i="10"/>
  <c r="G32" i="10"/>
  <c r="I34" i="10" l="1"/>
  <c r="I31" i="10"/>
  <c r="J31" i="10"/>
  <c r="J33" i="10"/>
  <c r="H32" i="10"/>
  <c r="H34" i="10"/>
  <c r="I32" i="10" l="1"/>
  <c r="J32" i="10" s="1"/>
  <c r="J35" i="10"/>
</calcChain>
</file>

<file path=xl/sharedStrings.xml><?xml version="1.0" encoding="utf-8"?>
<sst xmlns="http://schemas.openxmlformats.org/spreadsheetml/2006/main" count="562" uniqueCount="137">
  <si>
    <t xml:space="preserve">Program Director/Principal Investigator (Last, First): </t>
  </si>
  <si>
    <t>YEAR 01</t>
  </si>
  <si>
    <t>DETAILED BUDGET FOR INITIAL BUDGET PERIOD</t>
  </si>
  <si>
    <t xml:space="preserve">  FROM</t>
  </si>
  <si>
    <t xml:space="preserve">  THROUGH</t>
  </si>
  <si>
    <t>PERSONNEL COSTS</t>
  </si>
  <si>
    <t>Enter Dollar Amount For Current Monthly Salary; Enter % Effort - see instruction sheet</t>
  </si>
  <si>
    <t>Enter appropriate fringe rate - see side bar</t>
  </si>
  <si>
    <t>Name</t>
  </si>
  <si>
    <t>Role on Project</t>
  </si>
  <si>
    <t>Cal Months</t>
  </si>
  <si>
    <t>Acad Months</t>
  </si>
  <si>
    <t>Summer Months</t>
  </si>
  <si>
    <t>ANNUAL SALARY</t>
  </si>
  <si>
    <t>SALARY REQUESTED</t>
  </si>
  <si>
    <t>Fringe Rate</t>
  </si>
  <si>
    <t>FRINGE BENEFITS</t>
  </si>
  <si>
    <t>TOTALS</t>
  </si>
  <si>
    <t>Current Annual Salary</t>
  </si>
  <si>
    <t>PI</t>
  </si>
  <si>
    <t xml:space="preserve">TOTAL PERSONNEL COSTS </t>
  </si>
  <si>
    <t xml:space="preserve">       </t>
  </si>
  <si>
    <t xml:space="preserve">     </t>
  </si>
  <si>
    <t>TRAVEL</t>
  </si>
  <si>
    <t>Domestic</t>
  </si>
  <si>
    <t>International</t>
  </si>
  <si>
    <t>OTHER DIRECT COSTS (included in MTDC)</t>
  </si>
  <si>
    <t>PUBLICATION COSTS</t>
  </si>
  <si>
    <t>CONSULTANTS</t>
  </si>
  <si>
    <t>SUBCONTRACT 2 (Up to first $25,000)</t>
  </si>
  <si>
    <t>SUBCONTRACT 3 (Up to first $25,000)</t>
  </si>
  <si>
    <t>COMPUTER SOFTWARE</t>
  </si>
  <si>
    <t>HUMAN SUBJECT PAYMENTS</t>
  </si>
  <si>
    <t>OTHER</t>
  </si>
  <si>
    <t>TOTAL, Other Direct Costs (included in MTDC)</t>
  </si>
  <si>
    <t>OTHER DIRECT COSTS (not included in MTDC)</t>
  </si>
  <si>
    <t>SUBCONTRACT 1 (Amount over $25,000)</t>
  </si>
  <si>
    <t>SUBCONTRACT 2 (Amount over $25,000)</t>
  </si>
  <si>
    <t>SUBCONTRACT 3 (Amount over $25,000)</t>
  </si>
  <si>
    <t>TUITION</t>
  </si>
  <si>
    <t>STIPENDS</t>
  </si>
  <si>
    <t>PARTICIPANT SUPPORT COSTS - conferences or training projects only</t>
  </si>
  <si>
    <t>TOTAL, Other Direct Costs (not included in MTDC)</t>
  </si>
  <si>
    <t>Modified Total Direct Costs (MTDC)</t>
  </si>
  <si>
    <t>Total Direct Costs</t>
  </si>
  <si>
    <t>TOTAL COSTS FOR INITIAL BUDGET PERIOD</t>
  </si>
  <si>
    <t>Travel</t>
  </si>
  <si>
    <t>$</t>
  </si>
  <si>
    <t>Materials and Supplies</t>
  </si>
  <si>
    <t>Publication Costs</t>
  </si>
  <si>
    <t>Consultants</t>
  </si>
  <si>
    <t>Computer Software</t>
  </si>
  <si>
    <t>Data Management and Sharing</t>
  </si>
  <si>
    <t>Human Subject Payments</t>
  </si>
  <si>
    <t>Other</t>
  </si>
  <si>
    <t>Permanent Equipment (over $5000)</t>
  </si>
  <si>
    <t>SUBCONTRACT 1 (Up to first $25,000)</t>
  </si>
  <si>
    <t>Off-site facility rental costs</t>
  </si>
  <si>
    <t>Tuition</t>
  </si>
  <si>
    <t>Stipends</t>
  </si>
  <si>
    <t>Subsistence</t>
  </si>
  <si>
    <t>\</t>
  </si>
  <si>
    <t>Program Director/Principal Investigator (Last, First):</t>
  </si>
  <si>
    <t xml:space="preserve">     BUDGET FOR ENTIRE PROPOSED PROJECT PERIOD</t>
  </si>
  <si>
    <t xml:space="preserve">      DIRECT COSTS ONLY</t>
  </si>
  <si>
    <t xml:space="preserve">     BUDGET CATEGORY TOTALS</t>
  </si>
  <si>
    <r>
      <t>INITIAL BUDGET PERIOD</t>
    </r>
    <r>
      <rPr>
        <i/>
        <sz val="8"/>
        <color indexed="8"/>
        <rFont val="Arial"/>
        <family val="2"/>
      </rPr>
      <t xml:space="preserve">                         </t>
    </r>
  </si>
  <si>
    <t>2nd BUDGET PERIOD</t>
  </si>
  <si>
    <t>3rd BUDGET PERIOD</t>
  </si>
  <si>
    <t>4th BUDGET PERIOD</t>
  </si>
  <si>
    <t>5th BUDGET PERIOD</t>
  </si>
  <si>
    <t>TOTAL</t>
  </si>
  <si>
    <r>
      <t xml:space="preserve">PERSONNEL: </t>
    </r>
    <r>
      <rPr>
        <i/>
        <sz val="9"/>
        <color indexed="8"/>
        <rFont val="Arial"/>
        <family val="2"/>
      </rPr>
      <t>Salary and fringe benefits</t>
    </r>
  </si>
  <si>
    <t>MATERIALS AND SUPPLIES</t>
  </si>
  <si>
    <t>SUBCONTRACT 1 - Up to first $25,000</t>
  </si>
  <si>
    <t>SUBCONTRACT 2 - Up to first $25,000</t>
  </si>
  <si>
    <t>SUBCONTRACT 3 - Up to first $25,000</t>
  </si>
  <si>
    <t>DATA MANAGEMENT AND SHARING</t>
  </si>
  <si>
    <t>SUBCONTRACTS - Amount over $25,000</t>
  </si>
  <si>
    <t>OFF-SITE RENTAL COSTS</t>
  </si>
  <si>
    <t>PARTICIPANT SUPPORT - STIPENDS</t>
  </si>
  <si>
    <t>PARTICIPANT SUPPORT - SUBSISTENCE</t>
  </si>
  <si>
    <t>PARTICIPANT SUPPORT - TRAVEL</t>
  </si>
  <si>
    <t>PARTICIPANT SUPPORT - OTHER</t>
  </si>
  <si>
    <t>MODIFIED TOTAL DIRECT COSTS (MTDC)</t>
  </si>
  <si>
    <r>
      <t>TOTAL DIRECT COSTS</t>
    </r>
    <r>
      <rPr>
        <sz val="9"/>
        <color indexed="8"/>
        <rFont val="Arial"/>
        <family val="2"/>
      </rPr>
      <t/>
    </r>
  </si>
  <si>
    <t>TOTAL PROJECT COSTS</t>
  </si>
  <si>
    <t>TOTAL  COSTS FOR ENTIRE PROPOSED PROJECT PERIOD</t>
  </si>
  <si>
    <t>PERMANENT EQUIPMENT</t>
  </si>
  <si>
    <t>YEAR 02</t>
  </si>
  <si>
    <t>YEAR 03</t>
  </si>
  <si>
    <t>YEAR 04</t>
  </si>
  <si>
    <t>YEAR 05</t>
  </si>
  <si>
    <t>DETAILED BUDGET FOR BUDGET PERIOD 2</t>
  </si>
  <si>
    <t>DETAILED BUDGET FOR BUDGET PERIOD 3</t>
  </si>
  <si>
    <t>DETAILED BUDGET FOR BUDGET PERIOD 4</t>
  </si>
  <si>
    <t>DETAILED BUDGET FOR BUDGET PERIOD 5</t>
  </si>
  <si>
    <t>TOTAL, Travel</t>
  </si>
  <si>
    <t xml:space="preserve">TOTAL PERSONNEL COSTS  </t>
  </si>
  <si>
    <t>Salaries - to calculate your base salary, take your annual faculty salary and divide by 9 to get a monthly rate.  Calculate a monthly rate from any other permanent appointments, including chair stipends, director stipends, IRB stipends, etc.  Add all the monthly rates together to get your total monthly salary.</t>
  </si>
  <si>
    <t>% effort - indicate the percent of effort you are requesting to calculate your salary</t>
  </si>
  <si>
    <t>TOTAL COSTS FOR BUDGET PERIOD 2</t>
  </si>
  <si>
    <t>TOTAL COSTS FOR BUDGET PERIOD 3</t>
  </si>
  <si>
    <t>TOTAL COSTS FOR BUDGET PERIOD 4</t>
  </si>
  <si>
    <t>TOTAL COSTS FOR BUDGET PERIOD 5</t>
  </si>
  <si>
    <t xml:space="preserve">FY 25 Proposed Fringe Rates </t>
  </si>
  <si>
    <t>Regular Faculty :</t>
  </si>
  <si>
    <t>University Staff:</t>
  </si>
  <si>
    <t>Faculty/ Staff &lt; 50%:</t>
  </si>
  <si>
    <t>Students:</t>
  </si>
  <si>
    <t>On-Campus Facilities and Administrative (F&amp;A) Costs:</t>
  </si>
  <si>
    <r>
      <t xml:space="preserve">% Effort
</t>
    </r>
    <r>
      <rPr>
        <i/>
        <sz val="9"/>
        <rFont val="Arial"/>
        <family val="2"/>
      </rPr>
      <t>input 3 places after decimal</t>
    </r>
  </si>
  <si>
    <t>SALARY INFORMATION</t>
  </si>
  <si>
    <t>PERCENT EFFORT INFORMATION</t>
  </si>
  <si>
    <t>FRINGE INFORMATION</t>
  </si>
  <si>
    <r>
      <t xml:space="preserve">NOTE:  All Salaries need to be at current actual rate of pay. </t>
    </r>
    <r>
      <rPr>
        <sz val="12"/>
        <rFont val="Arial Nova"/>
      </rPr>
      <t>Annual increases for all years has been built into the template</t>
    </r>
  </si>
  <si>
    <r>
      <rPr>
        <b/>
        <u/>
        <sz val="12"/>
        <color theme="1"/>
        <rFont val="Arial Nova"/>
      </rPr>
      <t>EXAMPLE:  9-month appointment salary calculation</t>
    </r>
    <r>
      <rPr>
        <sz val="12"/>
        <color theme="1"/>
        <rFont val="Arial Nova"/>
      </rPr>
      <t xml:space="preserve">
Faculty salary $80,000/9 = $8,889 per month
Director Stipend $10,000/12 = $833 per month
IRB Stipend $9,000/12 = $750 per month
Total: $8,889 + $833 + $750 = $10,472 x 9 = $94,248</t>
    </r>
  </si>
  <si>
    <r>
      <t xml:space="preserve">EXAMPLE: 12-month appointment salary calculation
</t>
    </r>
    <r>
      <rPr>
        <sz val="12"/>
        <color theme="1"/>
        <rFont val="Arial Nova"/>
      </rPr>
      <t>Staff salary $75,000/12 = $6,250 per month
Director Stipend $12,000/12 = $1,000 per month
Total:  $6,250 + $1,000 = $7,250 x 12 = $87,000</t>
    </r>
  </si>
  <si>
    <r>
      <rPr>
        <b/>
        <u/>
        <sz val="12"/>
        <rFont val="Arial Nova"/>
      </rPr>
      <t>Salary Escalations Schedule (applies to Y2 only), updated May 2024</t>
    </r>
    <r>
      <rPr>
        <b/>
        <sz val="12"/>
        <rFont val="Arial Nova"/>
      </rPr>
      <t xml:space="preserve">
</t>
    </r>
    <r>
      <rPr>
        <sz val="12"/>
        <rFont val="Arial Nova"/>
      </rPr>
      <t>Faculty, Exempt Professionals, Officers with annual salary above $85,000: sheet uses 1% raise
Faculty, Exempt Professionals, Officers with annual salary at or below $85,000: sheet uses 2% raise
Classified Staff and/or students: use 3% regardless of salary, must be manually inputted</t>
    </r>
  </si>
  <si>
    <t>OTHER USEFUL INFORMATION</t>
  </si>
  <si>
    <r>
      <rPr>
        <b/>
        <sz val="12"/>
        <color theme="1"/>
        <rFont val="Arial Nova"/>
      </rPr>
      <t>Total Direct costs (TDC)</t>
    </r>
    <r>
      <rPr>
        <sz val="12"/>
        <color theme="1"/>
        <rFont val="Arial Nova"/>
      </rPr>
      <t xml:space="preserve"> = the base which includes all direct costs without exclusions</t>
    </r>
  </si>
  <si>
    <r>
      <rPr>
        <b/>
        <sz val="12"/>
        <color theme="1"/>
        <rFont val="Arial Nova"/>
      </rPr>
      <t xml:space="preserve">Modified Total Direct Costs (MTDC) </t>
    </r>
    <r>
      <rPr>
        <sz val="12"/>
        <color theme="1"/>
        <rFont val="Arial Nova"/>
      </rPr>
      <t>= the base to which indirect costs rates are applied. MTDC includes direct salaries and wages, applicable fringe benefits, materials and supplies, services, travel, and up to the first $25,000 of each subaward</t>
    </r>
  </si>
  <si>
    <r>
      <rPr>
        <b/>
        <sz val="12"/>
        <color theme="1"/>
        <rFont val="Arial Nova"/>
      </rPr>
      <t>Indirect Costs (aka Facilities and Administrative, F&amp;A)</t>
    </r>
    <r>
      <rPr>
        <sz val="12"/>
        <color theme="1"/>
        <rFont val="Arial Nova"/>
      </rPr>
      <t xml:space="preserve"> = costs which are frequently referred to as overhead expenses (for example, rent and utilities) and general and administrative expenses. UCCS has a federally negotiated rate which is updated within the template. If a sponsor restricts/caps the F&amp;A percentage, please alert OSP and update the percentage in the appropriate cell throughout the spreadsheet.</t>
    </r>
  </si>
  <si>
    <t>Academic Year: one course offload = see course buy-out document: https://osp.uccs.edu/sites/g/files/kjihxj1471/files/inline-files/Course_Buyout_Guidelines_Web_5.13.19.pdf
Summer month : X month(s) of 9 month salary = (X/9)*100</t>
  </si>
  <si>
    <r>
      <rPr>
        <b/>
        <u/>
        <sz val="12"/>
        <color theme="1"/>
        <rFont val="Arial Nova"/>
      </rPr>
      <t>EXAMPLE: percent effort calculations:</t>
    </r>
    <r>
      <rPr>
        <sz val="12"/>
        <color theme="1"/>
        <rFont val="Arial Nova"/>
      </rPr>
      <t xml:space="preserve">
</t>
    </r>
    <r>
      <rPr>
        <b/>
        <sz val="12"/>
        <color theme="1"/>
        <rFont val="Arial Nova"/>
      </rPr>
      <t>AY course offload:</t>
    </r>
    <r>
      <rPr>
        <sz val="12"/>
        <color theme="1"/>
        <rFont val="Arial Nova"/>
      </rPr>
      <t xml:space="preserve"> 40% teaching designation, 3/2 course load, percent effort: (0.4/5)*100= 8% effort
</t>
    </r>
    <r>
      <rPr>
        <b/>
        <sz val="12"/>
        <color theme="1"/>
        <rFont val="Arial Nova"/>
      </rPr>
      <t>Summer: one month of summer salary</t>
    </r>
    <r>
      <rPr>
        <sz val="12"/>
        <color theme="1"/>
        <rFont val="Arial Nova"/>
      </rPr>
      <t xml:space="preserve"> = 11.111% effort, two months = 22.222%, three months = 33.333%
</t>
    </r>
    <r>
      <rPr>
        <b/>
        <sz val="12"/>
        <color theme="1"/>
        <rFont val="Arial Nova"/>
      </rPr>
      <t>Calendar Year (for 12 month employees)</t>
    </r>
    <r>
      <rPr>
        <sz val="12"/>
        <color theme="1"/>
        <rFont val="Arial Nova"/>
      </rPr>
      <t xml:space="preserve"> - one month = 8.333% effort</t>
    </r>
  </si>
  <si>
    <t>NOTE:  Faculty includes anyone in job codes 1100-1440
See here for a comprehensive list of job codes: 
https://www.cu.edu/docs/job-code-definitions</t>
  </si>
  <si>
    <t>Fringe rates: input the proper fringe rate in the noted field</t>
  </si>
  <si>
    <r>
      <rPr>
        <b/>
        <u/>
        <sz val="10"/>
        <rFont val="Arial Nova"/>
      </rPr>
      <t>Salary Escalations Schedule (applies to Y2 only), updated May 2024</t>
    </r>
    <r>
      <rPr>
        <b/>
        <sz val="10"/>
        <rFont val="Arial Nova"/>
      </rPr>
      <t xml:space="preserve">
</t>
    </r>
    <r>
      <rPr>
        <sz val="10"/>
        <rFont val="Arial Nova"/>
      </rPr>
      <t>Faculty, Exempt Professionals, Officers with annual salary above $85,000: sheet uses 1% raise
Faculty, Exempt Professionals, Officers with annual salary at or below $85,000: sheet uses 2% raise
Classified Staff and/or students: use 3% regardless of salary, must be manually inputted</t>
    </r>
  </si>
  <si>
    <t>TOTAL ON-CAMPUS FACILITIES AND ADMINISTRATIVE (F&amp;A) COSTS 49%</t>
  </si>
  <si>
    <t>PI 1</t>
  </si>
  <si>
    <t>PI 2</t>
  </si>
  <si>
    <t>co-PI</t>
  </si>
  <si>
    <t>TBH (to be hired)</t>
  </si>
  <si>
    <t>Project Coordinator</t>
  </si>
  <si>
    <t>GRA</t>
  </si>
  <si>
    <t>Other: poster printing</t>
  </si>
  <si>
    <t>Other: user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</si>
</sst>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164" formatCode="0.0%"/>
    <numFmt numFmtId="165" formatCode="&quot;$&quot;#,##0.00"/>
    <numFmt numFmtId="166" formatCode="0.000%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m/d/yy;@"/>
    <numFmt numFmtId="171" formatCode="&quot;$&quot;#,##0"/>
  </numFmts>
  <fonts count="3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1"/>
      <name val="Aptos Narrow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i/>
      <sz val="8"/>
      <color indexed="8"/>
      <name val="Arial"/>
      <family val="2"/>
    </font>
    <font>
      <u/>
      <sz val="12"/>
      <color theme="10"/>
      <name val="Aptos Narrow"/>
      <family val="2"/>
      <scheme val="minor"/>
    </font>
    <font>
      <b/>
      <u/>
      <sz val="12"/>
      <color theme="10"/>
      <name val="Aptos Narrow"/>
      <scheme val="minor"/>
    </font>
    <font>
      <i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12"/>
      <color theme="1"/>
      <name val="Arial Nova"/>
    </font>
    <font>
      <sz val="12"/>
      <name val="Arial Nova"/>
    </font>
    <font>
      <b/>
      <sz val="12"/>
      <name val="Arial Nova"/>
    </font>
    <font>
      <b/>
      <u/>
      <sz val="12"/>
      <color theme="1"/>
      <name val="Arial Nova"/>
    </font>
    <font>
      <b/>
      <sz val="12"/>
      <color theme="1"/>
      <name val="Arial Nova"/>
    </font>
    <font>
      <b/>
      <u/>
      <sz val="12"/>
      <name val="Arial Nova"/>
    </font>
    <font>
      <b/>
      <sz val="14"/>
      <color theme="0"/>
      <name val="Arial Nova"/>
    </font>
    <font>
      <b/>
      <sz val="10"/>
      <name val="Arial Nova"/>
    </font>
    <font>
      <b/>
      <u/>
      <sz val="10"/>
      <name val="Arial Nova"/>
    </font>
    <font>
      <sz val="10"/>
      <name val="Arial Nova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9FB7"/>
        <bgColor indexed="64"/>
      </patternFill>
    </fill>
    <fill>
      <patternFill patternType="solid">
        <fgColor rgb="FF465775"/>
        <bgColor indexed="64"/>
      </patternFill>
    </fill>
    <fill>
      <patternFill patternType="solid">
        <fgColor rgb="FFED5C5A"/>
        <bgColor indexed="64"/>
      </patternFill>
    </fill>
    <fill>
      <patternFill patternType="solid">
        <fgColor rgb="FF82026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2" borderId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2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 applyProtection="1">
      <alignment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0" fillId="2" borderId="0" xfId="1" applyNumberFormat="1" applyFont="1" applyFill="1" applyBorder="1" applyAlignment="1" applyProtection="1">
      <alignment wrapText="1"/>
      <protection locked="0"/>
    </xf>
    <xf numFmtId="165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0" applyNumberFormat="1" applyFont="1" applyFill="1" applyAlignment="1" applyProtection="1">
      <alignment horizontal="center" wrapText="1"/>
      <protection locked="0"/>
    </xf>
    <xf numFmtId="166" fontId="10" fillId="6" borderId="0" xfId="1" applyNumberFormat="1" applyFont="1" applyFill="1" applyBorder="1" applyAlignment="1" applyProtection="1">
      <alignment horizontal="center" wrapText="1"/>
      <protection locked="0"/>
    </xf>
    <xf numFmtId="164" fontId="11" fillId="7" borderId="7" xfId="1" applyNumberFormat="1" applyFont="1" applyFill="1" applyBorder="1" applyAlignment="1" applyProtection="1">
      <alignment wrapText="1"/>
      <protection locked="0"/>
    </xf>
    <xf numFmtId="10" fontId="10" fillId="8" borderId="7" xfId="1" applyNumberFormat="1" applyFont="1" applyFill="1" applyBorder="1" applyAlignment="1" applyProtection="1">
      <alignment horizontal="center" wrapText="1"/>
      <protection locked="0"/>
    </xf>
    <xf numFmtId="164" fontId="10" fillId="0" borderId="7" xfId="1" applyNumberFormat="1" applyFont="1" applyFill="1" applyBorder="1" applyAlignment="1" applyProtection="1">
      <alignment horizontal="center" wrapText="1"/>
      <protection locked="0"/>
    </xf>
    <xf numFmtId="164" fontId="10" fillId="7" borderId="7" xfId="1" applyNumberFormat="1" applyFont="1" applyFill="1" applyBorder="1" applyAlignment="1" applyProtection="1">
      <alignment horizontal="center" wrapText="1"/>
      <protection locked="0"/>
    </xf>
    <xf numFmtId="10" fontId="10" fillId="8" borderId="8" xfId="1" applyNumberFormat="1" applyFont="1" applyFill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5" fontId="10" fillId="6" borderId="0" xfId="0" quotePrefix="1" applyNumberFormat="1" applyFont="1" applyFill="1" applyAlignment="1" applyProtection="1">
      <alignment horizontal="center" wrapText="1"/>
      <protection locked="0"/>
    </xf>
    <xf numFmtId="42" fontId="20" fillId="2" borderId="25" xfId="4" applyNumberFormat="1" applyFont="1" applyFill="1" applyBorder="1" applyAlignment="1" applyProtection="1">
      <alignment horizontal="center" vertical="center"/>
    </xf>
    <xf numFmtId="42" fontId="21" fillId="2" borderId="26" xfId="3" applyNumberFormat="1" applyFont="1" applyBorder="1" applyAlignment="1" applyProtection="1">
      <alignment horizontal="center" vertical="center"/>
    </xf>
    <xf numFmtId="42" fontId="21" fillId="2" borderId="21" xfId="3" applyNumberFormat="1" applyFont="1" applyBorder="1" applyAlignment="1" applyProtection="1">
      <alignment horizontal="center" vertical="center"/>
    </xf>
    <xf numFmtId="42" fontId="20" fillId="2" borderId="20" xfId="3" applyNumberFormat="1" applyFont="1" applyBorder="1" applyProtection="1"/>
    <xf numFmtId="169" fontId="7" fillId="2" borderId="10" xfId="5" applyNumberFormat="1" applyFont="1" applyFill="1" applyBorder="1" applyAlignment="1" applyProtection="1"/>
    <xf numFmtId="4" fontId="10" fillId="7" borderId="0" xfId="0" applyNumberFormat="1" applyFont="1" applyFill="1" applyAlignment="1" applyProtection="1">
      <alignment horizontal="center" wrapText="1"/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 wrapText="1"/>
      <protection locked="0"/>
    </xf>
    <xf numFmtId="4" fontId="10" fillId="7" borderId="0" xfId="0" applyNumberFormat="1" applyFont="1" applyFill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7" borderId="0" xfId="0" applyFont="1" applyFill="1" applyAlignment="1" applyProtection="1">
      <alignment wrapText="1"/>
      <protection locked="0"/>
    </xf>
    <xf numFmtId="0" fontId="28" fillId="0" borderId="0" xfId="0" applyFont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30" fillId="9" borderId="31" xfId="0" applyFont="1" applyFill="1" applyBorder="1" applyAlignment="1">
      <alignment horizontal="center" vertical="center" wrapText="1"/>
    </xf>
    <xf numFmtId="0" fontId="34" fillId="11" borderId="10" xfId="0" applyFont="1" applyFill="1" applyBorder="1" applyAlignment="1">
      <alignment horizontal="center" vertical="center" wrapText="1"/>
    </xf>
    <xf numFmtId="0" fontId="34" fillId="10" borderId="10" xfId="0" applyFont="1" applyFill="1" applyBorder="1" applyAlignment="1">
      <alignment horizontal="center" vertical="center" wrapText="1"/>
    </xf>
    <xf numFmtId="0" fontId="34" fillId="12" borderId="10" xfId="0" applyFont="1" applyFill="1" applyBorder="1" applyAlignment="1">
      <alignment horizontal="center" vertical="center" wrapText="1"/>
    </xf>
    <xf numFmtId="0" fontId="34" fillId="13" borderId="10" xfId="0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3" fontId="0" fillId="0" borderId="5" xfId="0" applyNumberFormat="1" applyBorder="1" applyAlignment="1" applyProtection="1">
      <alignment horizontal="left" wrapText="1"/>
      <protection locked="0"/>
    </xf>
    <xf numFmtId="3" fontId="0" fillId="0" borderId="13" xfId="0" applyNumberFormat="1" applyBorder="1" applyAlignment="1" applyProtection="1">
      <alignment horizontal="left" wrapText="1"/>
      <protection locked="0"/>
    </xf>
    <xf numFmtId="171" fontId="0" fillId="0" borderId="10" xfId="0" applyNumberFormat="1" applyBorder="1" applyAlignment="1">
      <alignment wrapText="1"/>
    </xf>
    <xf numFmtId="3" fontId="0" fillId="0" borderId="16" xfId="0" applyNumberFormat="1" applyBorder="1" applyAlignment="1">
      <alignment horizontal="left" wrapText="1"/>
    </xf>
    <xf numFmtId="3" fontId="0" fillId="0" borderId="12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13" xfId="0" applyNumberFormat="1" applyBorder="1" applyAlignment="1">
      <alignment horizontal="left" wrapText="1"/>
    </xf>
    <xf numFmtId="3" fontId="0" fillId="0" borderId="14" xfId="0" applyNumberFormat="1" applyBorder="1" applyAlignment="1" applyProtection="1">
      <alignment horizontal="left" wrapText="1"/>
      <protection locked="0"/>
    </xf>
    <xf numFmtId="3" fontId="0" fillId="0" borderId="14" xfId="0" applyNumberFormat="1" applyBorder="1" applyAlignment="1">
      <alignment horizontal="left" wrapText="1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top"/>
      <protection locked="0"/>
    </xf>
    <xf numFmtId="10" fontId="0" fillId="5" borderId="0" xfId="0" applyNumberFormat="1" applyFill="1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vertical="top"/>
      <protection locked="0"/>
    </xf>
    <xf numFmtId="9" fontId="0" fillId="5" borderId="0" xfId="0" applyNumberFormat="1" applyFill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right" wrapText="1"/>
      <protection locked="0"/>
    </xf>
    <xf numFmtId="3" fontId="0" fillId="0" borderId="9" xfId="0" applyNumberForma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wrapText="1"/>
      <protection locked="0"/>
    </xf>
    <xf numFmtId="9" fontId="12" fillId="0" borderId="14" xfId="0" applyNumberFormat="1" applyFont="1" applyBorder="1" applyAlignment="1" applyProtection="1">
      <alignment horizontal="left" wrapText="1"/>
      <protection locked="0"/>
    </xf>
    <xf numFmtId="0" fontId="17" fillId="0" borderId="17" xfId="2" applyFont="1" applyBorder="1" applyAlignment="1" applyProtection="1">
      <alignment horizontal="right" wrapText="1"/>
      <protection locked="0"/>
    </xf>
    <xf numFmtId="0" fontId="17" fillId="0" borderId="14" xfId="2" applyFont="1" applyBorder="1" applyAlignment="1" applyProtection="1">
      <alignment horizontal="right" wrapText="1"/>
      <protection locked="0"/>
    </xf>
    <xf numFmtId="0" fontId="17" fillId="0" borderId="13" xfId="2" applyFont="1" applyBorder="1" applyAlignment="1" applyProtection="1">
      <alignment horizontal="right" wrapText="1"/>
      <protection locked="0"/>
    </xf>
    <xf numFmtId="0" fontId="5" fillId="2" borderId="0" xfId="3" applyFont="1" applyProtection="1"/>
    <xf numFmtId="0" fontId="11" fillId="2" borderId="0" xfId="3" applyProtection="1"/>
    <xf numFmtId="15" fontId="4" fillId="2" borderId="0" xfId="3" applyNumberFormat="1" applyFont="1" applyProtection="1"/>
    <xf numFmtId="0" fontId="18" fillId="2" borderId="0" xfId="3" applyFont="1" applyProtection="1"/>
    <xf numFmtId="0" fontId="4" fillId="2" borderId="0" xfId="3" applyFont="1" applyProtection="1"/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0" fontId="13" fillId="2" borderId="0" xfId="3" applyFont="1" applyProtection="1"/>
    <xf numFmtId="0" fontId="5" fillId="2" borderId="5" xfId="3" applyFont="1" applyBorder="1" applyAlignment="1" applyProtection="1">
      <alignment horizontal="left" vertical="center"/>
    </xf>
    <xf numFmtId="0" fontId="5" fillId="2" borderId="13" xfId="3" applyFont="1" applyBorder="1" applyAlignment="1" applyProtection="1">
      <alignment horizontal="left" vertical="center"/>
    </xf>
    <xf numFmtId="0" fontId="11" fillId="2" borderId="13" xfId="3" applyBorder="1" applyAlignment="1" applyProtection="1">
      <alignment horizontal="left" vertical="center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" fontId="11" fillId="2" borderId="0" xfId="3" applyNumberFormat="1" applyProtection="1"/>
    <xf numFmtId="0" fontId="8" fillId="2" borderId="13" xfId="3" applyFont="1" applyBorder="1" applyAlignment="1" applyProtection="1">
      <alignment horizontal="left" vertical="center"/>
    </xf>
    <xf numFmtId="37" fontId="8" fillId="2" borderId="0" xfId="3" applyNumberFormat="1" applyFont="1" applyAlignment="1" applyProtection="1">
      <alignment horizontal="left" vertical="center"/>
    </xf>
    <xf numFmtId="0" fontId="11" fillId="2" borderId="20" xfId="3" applyBorder="1" applyProtection="1"/>
    <xf numFmtId="37" fontId="9" fillId="2" borderId="0" xfId="3" applyNumberFormat="1" applyFont="1" applyProtection="1"/>
    <xf numFmtId="37" fontId="4" fillId="2" borderId="0" xfId="3" applyNumberFormat="1" applyFont="1" applyAlignment="1" applyProtection="1">
      <alignment horizontal="left"/>
    </xf>
    <xf numFmtId="0" fontId="22" fillId="2" borderId="0" xfId="3" applyFont="1" applyProtection="1"/>
    <xf numFmtId="37" fontId="4" fillId="2" borderId="0" xfId="3" applyNumberFormat="1" applyFont="1" applyAlignment="1" applyProtection="1">
      <alignment horizontal="right"/>
    </xf>
    <xf numFmtId="37" fontId="23" fillId="2" borderId="0" xfId="3" applyNumberFormat="1" applyFont="1" applyAlignment="1" applyProtection="1">
      <alignment horizontal="right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vertical="top" wrapText="1"/>
      <protection locked="0"/>
    </xf>
    <xf numFmtId="0" fontId="17" fillId="0" borderId="14" xfId="2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164" fontId="11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1" fontId="0" fillId="0" borderId="7" xfId="0" applyNumberFormat="1" applyBorder="1" applyAlignment="1">
      <alignment horizontal="center" wrapText="1"/>
    </xf>
    <xf numFmtId="0" fontId="0" fillId="0" borderId="7" xfId="0" applyBorder="1" applyAlignment="1" applyProtection="1">
      <alignment horizontal="center" wrapText="1"/>
      <protection locked="0"/>
    </xf>
    <xf numFmtId="165" fontId="0" fillId="0" borderId="7" xfId="0" applyNumberFormat="1" applyBorder="1" applyAlignment="1" applyProtection="1">
      <alignment horizontal="center" wrapText="1"/>
      <protection locked="0"/>
    </xf>
    <xf numFmtId="165" fontId="0" fillId="0" borderId="8" xfId="0" applyNumberForma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10" fillId="6" borderId="6" xfId="0" quotePrefix="1" applyFont="1" applyFill="1" applyBorder="1" applyAlignment="1" applyProtection="1">
      <alignment horizontal="center" wrapText="1"/>
      <protection locked="0"/>
    </xf>
    <xf numFmtId="0" fontId="10" fillId="6" borderId="8" xfId="0" quotePrefix="1" applyFont="1" applyFill="1" applyBorder="1" applyAlignment="1" applyProtection="1">
      <alignment horizontal="center" wrapText="1"/>
      <protection locked="0"/>
    </xf>
    <xf numFmtId="0" fontId="10" fillId="6" borderId="6" xfId="0" applyFont="1" applyFill="1" applyBorder="1" applyAlignment="1" applyProtection="1">
      <alignment horizontal="center" wrapText="1"/>
      <protection locked="0"/>
    </xf>
    <xf numFmtId="0" fontId="10" fillId="6" borderId="8" xfId="0" applyFont="1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14" fontId="0" fillId="5" borderId="0" xfId="0" applyNumberFormat="1" applyFill="1" applyAlignment="1" applyProtection="1">
      <alignment horizontal="left" vertical="top"/>
      <protection locked="0"/>
    </xf>
    <xf numFmtId="0" fontId="5" fillId="3" borderId="0" xfId="0" quotePrefix="1" applyFont="1" applyFill="1" applyAlignment="1" applyProtection="1">
      <alignment horizontal="center" vertical="center" wrapText="1"/>
      <protection locked="0"/>
    </xf>
    <xf numFmtId="170" fontId="6" fillId="3" borderId="0" xfId="0" applyNumberFormat="1" applyFont="1" applyFill="1" applyAlignment="1" applyProtection="1">
      <alignment horizontal="center" wrapText="1"/>
      <protection locked="0"/>
    </xf>
    <xf numFmtId="37" fontId="9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37" fontId="25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5" fillId="9" borderId="33" xfId="0" applyFont="1" applyFill="1" applyBorder="1" applyAlignment="1" applyProtection="1">
      <alignment horizontal="center" vertical="center" wrapText="1"/>
      <protection locked="0"/>
    </xf>
    <xf numFmtId="0" fontId="35" fillId="9" borderId="0" xfId="0" applyFont="1" applyFill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37" fontId="5" fillId="3" borderId="0" xfId="0" quotePrefix="1" applyNumberFormat="1" applyFont="1" applyFill="1" applyAlignment="1" applyProtection="1">
      <alignment horizontal="center" vertical="center" wrapText="1"/>
      <protection locked="0"/>
    </xf>
    <xf numFmtId="37" fontId="8" fillId="2" borderId="13" xfId="3" applyNumberFormat="1" applyFont="1" applyBorder="1" applyAlignment="1" applyProtection="1">
      <alignment horizontal="left" vertical="center"/>
    </xf>
    <xf numFmtId="37" fontId="5" fillId="2" borderId="13" xfId="3" applyNumberFormat="1" applyFont="1" applyBorder="1" applyAlignment="1" applyProtection="1">
      <alignment horizontal="left" vertical="center"/>
    </xf>
    <xf numFmtId="37" fontId="5" fillId="2" borderId="27" xfId="3" applyNumberFormat="1" applyFont="1" applyBorder="1" applyAlignment="1" applyProtection="1">
      <alignment horizontal="left" vertical="center"/>
    </xf>
    <xf numFmtId="37" fontId="5" fillId="2" borderId="13" xfId="3" applyNumberFormat="1" applyFont="1" applyBorder="1" applyAlignment="1" applyProtection="1">
      <alignment horizontal="left" vertical="center" wrapText="1"/>
    </xf>
    <xf numFmtId="37" fontId="5" fillId="2" borderId="5" xfId="3" applyNumberFormat="1" applyFont="1" applyBorder="1" applyAlignment="1" applyProtection="1">
      <alignment horizontal="left" vertical="center" wrapText="1"/>
    </xf>
    <xf numFmtId="37" fontId="5" fillId="2" borderId="28" xfId="3" applyNumberFormat="1" applyFont="1" applyBorder="1" applyAlignment="1" applyProtection="1">
      <alignment horizontal="left" vertical="center" wrapText="1"/>
    </xf>
    <xf numFmtId="37" fontId="13" fillId="2" borderId="13" xfId="3" applyNumberFormat="1" applyFont="1" applyBorder="1" applyAlignment="1" applyProtection="1">
      <alignment horizontal="left" vertical="center"/>
    </xf>
    <xf numFmtId="37" fontId="13" fillId="2" borderId="27" xfId="3" applyNumberFormat="1" applyFont="1" applyBorder="1" applyAlignment="1" applyProtection="1">
      <alignment horizontal="left" vertical="center"/>
    </xf>
    <xf numFmtId="37" fontId="13" fillId="2" borderId="5" xfId="3" applyNumberFormat="1" applyFont="1" applyBorder="1" applyAlignment="1" applyProtection="1">
      <alignment horizontal="left" vertical="center" wrapText="1"/>
    </xf>
    <xf numFmtId="0" fontId="8" fillId="2" borderId="13" xfId="3" applyFont="1" applyBorder="1" applyAlignment="1" applyProtection="1">
      <alignment horizontal="left" vertical="center" wrapText="1"/>
    </xf>
    <xf numFmtId="0" fontId="8" fillId="2" borderId="27" xfId="3" applyFont="1" applyBorder="1" applyAlignment="1" applyProtection="1">
      <alignment horizontal="left" vertical="center" wrapText="1"/>
    </xf>
    <xf numFmtId="0" fontId="2" fillId="2" borderId="21" xfId="3" applyFont="1" applyBorder="1" applyAlignment="1" applyProtection="1">
      <alignment horizontal="center" vertical="center"/>
    </xf>
    <xf numFmtId="0" fontId="2" fillId="2" borderId="8" xfId="3" applyFont="1" applyBorder="1" applyAlignment="1" applyProtection="1">
      <alignment horizontal="center" vertical="center"/>
    </xf>
    <xf numFmtId="37" fontId="5" fillId="2" borderId="23" xfId="3" applyNumberFormat="1" applyFont="1" applyBorder="1" applyAlignment="1" applyProtection="1">
      <alignment horizontal="left" vertical="center" wrapText="1"/>
    </xf>
    <xf numFmtId="37" fontId="5" fillId="2" borderId="24" xfId="3" applyNumberFormat="1" applyFont="1" applyBorder="1" applyAlignment="1" applyProtection="1">
      <alignment horizontal="left" vertical="center" wrapText="1"/>
    </xf>
    <xf numFmtId="37" fontId="5" fillId="2" borderId="5" xfId="3" applyNumberFormat="1" applyFont="1" applyBorder="1" applyAlignment="1" applyProtection="1">
      <alignment horizontal="center" vertical="top"/>
    </xf>
    <xf numFmtId="37" fontId="5" fillId="3" borderId="5" xfId="3" quotePrefix="1" applyNumberFormat="1" applyFont="1" applyFill="1" applyBorder="1" applyAlignment="1" applyProtection="1">
      <alignment horizontal="center" vertical="top"/>
      <protection locked="0"/>
    </xf>
    <xf numFmtId="37" fontId="14" fillId="2" borderId="20" xfId="3" applyNumberFormat="1" applyFont="1" applyBorder="1" applyAlignment="1" applyProtection="1">
      <alignment horizontal="center"/>
    </xf>
    <xf numFmtId="0" fontId="14" fillId="2" borderId="5" xfId="3" applyFont="1" applyBorder="1" applyAlignment="1" applyProtection="1">
      <alignment horizontal="center" vertical="top"/>
    </xf>
    <xf numFmtId="0" fontId="5" fillId="2" borderId="0" xfId="3" applyFont="1" applyAlignment="1" applyProtection="1">
      <alignment horizontal="center" vertical="center" wrapText="1"/>
    </xf>
    <xf numFmtId="0" fontId="5" fillId="2" borderId="3" xfId="3" applyFont="1" applyBorder="1" applyAlignment="1" applyProtection="1">
      <alignment horizontal="center" vertical="center" wrapText="1"/>
    </xf>
    <xf numFmtId="0" fontId="5" fillId="2" borderId="1" xfId="3" applyFont="1" applyBorder="1" applyAlignment="1" applyProtection="1">
      <alignment horizontal="center" vertical="center" wrapText="1"/>
    </xf>
    <xf numFmtId="0" fontId="5" fillId="2" borderId="22" xfId="3" applyFont="1" applyBorder="1" applyAlignment="1" applyProtection="1">
      <alignment horizontal="center" vertical="center" wrapText="1"/>
    </xf>
    <xf numFmtId="0" fontId="5" fillId="2" borderId="2" xfId="3" applyFont="1" applyBorder="1" applyAlignment="1" applyProtection="1">
      <alignment horizontal="center" wrapText="1"/>
    </xf>
    <xf numFmtId="0" fontId="5" fillId="2" borderId="4" xfId="3" applyFont="1" applyBorder="1" applyAlignment="1" applyProtection="1">
      <alignment horizontal="center" wrapText="1"/>
    </xf>
    <xf numFmtId="0" fontId="5" fillId="2" borderId="21" xfId="3" applyFont="1" applyBorder="1" applyAlignment="1" applyProtection="1">
      <alignment horizontal="center" vertical="center" wrapText="1"/>
    </xf>
    <xf numFmtId="0" fontId="11" fillId="2" borderId="8" xfId="3" applyBorder="1" applyAlignment="1" applyProtection="1">
      <alignment horizontal="center" wrapText="1"/>
    </xf>
  </cellXfs>
  <cellStyles count="7">
    <cellStyle name="Comma 2" xfId="4" xr:uid="{DA3D061F-7EFF-1243-B1EA-4C14581DFE23}"/>
    <cellStyle name="Currency 2" xfId="5" xr:uid="{A54FA46D-9671-5046-A6BC-AC4C964AD654}"/>
    <cellStyle name="Hyperlink" xfId="2" builtinId="8"/>
    <cellStyle name="Hyperlink 2" xfId="6" xr:uid="{66314CE9-23A9-A545-B997-5A566F7B7D13}"/>
    <cellStyle name="Normal" xfId="0" builtinId="0"/>
    <cellStyle name="Normal 2" xfId="3" xr:uid="{F96EDE48-EFE0-5647-B519-E9851E8579CF}"/>
    <cellStyle name="Percent" xfId="1" builtinId="5"/>
  </cellStyles>
  <dxfs count="0"/>
  <tableStyles count="0" defaultTableStyle="TableStyleMedium2" defaultPivotStyle="PivotStyleLight16"/>
  <colors>
    <mruColors>
      <color rgb="FF820263"/>
      <color rgb="FFED5C5A"/>
      <color rgb="FF465775"/>
      <color rgb="FF009FB7"/>
      <color rgb="FFEF6F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34</xdr:row>
      <xdr:rowOff>0</xdr:rowOff>
    </xdr:from>
    <xdr:to>
      <xdr:col>7</xdr:col>
      <xdr:colOff>82455</xdr:colOff>
      <xdr:row>34</xdr:row>
      <xdr:rowOff>158655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4C98DE-53EE-8045-B167-D1CF3FB97AD6}"/>
            </a:ext>
          </a:extLst>
        </xdr:cNvPr>
        <xdr:cNvSpPr txBox="1">
          <a:spLocks noChangeArrowheads="1"/>
        </xdr:cNvSpPr>
      </xdr:nvSpPr>
      <xdr:spPr bwMode="auto">
        <a:xfrm>
          <a:off x="7200900" y="10934700"/>
          <a:ext cx="82455" cy="15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bursar.uccs.edu/tuition-and-fees" TargetMode="External"/><Relationship Id="rId4" Type="http://schemas.openxmlformats.org/officeDocument/2006/relationships/hyperlink" Target="https://osp.uccs.edu/resources/frequently-needed-information-for-proposa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E04A-F782-C542-9E84-D760993AF9F1}">
  <dimension ref="B1:F9"/>
  <sheetViews>
    <sheetView tabSelected="1" workbookViewId="0">
      <selection activeCell="B2" sqref="B2"/>
    </sheetView>
  </sheetViews>
  <sheetFormatPr baseColWidth="10" defaultRowHeight="15" x14ac:dyDescent="0.2"/>
  <cols>
    <col min="1" max="1" width="1.1640625" style="28" customWidth="1"/>
    <col min="2" max="2" width="88.83203125" style="28" customWidth="1"/>
    <col min="3" max="3" width="3" style="28" customWidth="1"/>
    <col min="4" max="4" width="79.1640625" style="28" customWidth="1"/>
    <col min="5" max="5" width="2.6640625" style="28" customWidth="1"/>
    <col min="6" max="6" width="86.83203125" style="28" customWidth="1"/>
    <col min="7" max="16384" width="10.83203125" style="28"/>
  </cols>
  <sheetData>
    <row r="1" spans="2:6" ht="5" customHeight="1" thickBot="1" x14ac:dyDescent="0.25"/>
    <row r="2" spans="2:6" ht="19" thickBot="1" x14ac:dyDescent="0.25">
      <c r="B2" s="35" t="s">
        <v>112</v>
      </c>
      <c r="D2" s="34" t="s">
        <v>113</v>
      </c>
      <c r="F2" s="33" t="s">
        <v>114</v>
      </c>
    </row>
    <row r="3" spans="2:6" ht="64" x14ac:dyDescent="0.2">
      <c r="B3" s="29" t="s">
        <v>99</v>
      </c>
      <c r="D3" s="29" t="s">
        <v>100</v>
      </c>
      <c r="F3" s="29" t="s">
        <v>126</v>
      </c>
    </row>
    <row r="4" spans="2:6" x14ac:dyDescent="0.2">
      <c r="B4" s="29"/>
      <c r="D4" s="29"/>
      <c r="F4" s="29"/>
    </row>
    <row r="5" spans="2:6" ht="81" thickBot="1" x14ac:dyDescent="0.25">
      <c r="B5" s="29" t="s">
        <v>115</v>
      </c>
      <c r="D5" s="29" t="s">
        <v>123</v>
      </c>
      <c r="F5" s="29" t="s">
        <v>125</v>
      </c>
    </row>
    <row r="6" spans="2:6" ht="81" thickBot="1" x14ac:dyDescent="0.25">
      <c r="B6" s="32" t="s">
        <v>118</v>
      </c>
      <c r="D6" s="29"/>
      <c r="F6" s="36" t="s">
        <v>119</v>
      </c>
    </row>
    <row r="7" spans="2:6" ht="97" thickBot="1" x14ac:dyDescent="0.25">
      <c r="B7" s="29" t="s">
        <v>116</v>
      </c>
      <c r="D7" s="29" t="s">
        <v>124</v>
      </c>
      <c r="F7" s="29" t="s">
        <v>121</v>
      </c>
    </row>
    <row r="8" spans="2:6" ht="23" customHeight="1" x14ac:dyDescent="0.2">
      <c r="B8" s="29"/>
      <c r="D8" s="29"/>
      <c r="F8" s="37" t="s">
        <v>120</v>
      </c>
    </row>
    <row r="9" spans="2:6" ht="80" customHeight="1" thickBot="1" x14ac:dyDescent="0.25">
      <c r="B9" s="30" t="s">
        <v>117</v>
      </c>
      <c r="D9" s="31"/>
      <c r="F9" s="31" t="s">
        <v>122</v>
      </c>
    </row>
  </sheetData>
  <sheetProtection algorithmName="SHA-512" hashValue="66GoTp8vLDJY4l0ODpeFbx8x0YtiWsJGb4ZDZT1j+fzw8S8b3LpKCWYX1zr85vhTBugApf70wQ4p2ABkwvDlIA==" saltValue="1lLEAPG7a4Xiz5vMvyfqIQ==" spinCount="100000" sheet="1" objects="1" scenarios="1"/>
  <pageMargins left="0.7" right="0.7" top="0.75" bottom="0.75" header="0.3" footer="0.3"/>
  <pageSetup scale="3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8B6A-0D3A-8346-854F-EE43281BA6C5}">
  <sheetPr>
    <pageSetUpPr fitToPage="1"/>
  </sheetPr>
  <dimension ref="A1:Q70"/>
  <sheetViews>
    <sheetView zoomScaleNormal="100" workbookViewId="0">
      <selection activeCell="G1" sqref="G1:K1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2.332031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3.5" style="1" hidden="1" customWidth="1"/>
    <col min="15" max="15" width="11.83203125" style="1" customWidth="1"/>
    <col min="16" max="16" width="7.5" style="1" customWidth="1"/>
    <col min="17" max="17" width="9.33203125" style="1" customWidth="1"/>
    <col min="18" max="16384" width="10.83203125" style="1"/>
  </cols>
  <sheetData>
    <row r="1" spans="1:17" ht="24" customHeight="1" x14ac:dyDescent="0.2">
      <c r="B1" s="129" t="s">
        <v>0</v>
      </c>
      <c r="C1" s="129"/>
      <c r="D1" s="129"/>
      <c r="E1" s="129"/>
      <c r="F1" s="129"/>
      <c r="G1" s="127" t="s">
        <v>19</v>
      </c>
      <c r="H1" s="127"/>
      <c r="I1" s="127"/>
      <c r="J1" s="127"/>
      <c r="K1" s="127"/>
      <c r="L1" s="132"/>
      <c r="M1" s="132"/>
      <c r="N1" s="132"/>
      <c r="O1" s="132"/>
      <c r="P1" s="132"/>
      <c r="Q1" s="2" t="s">
        <v>1</v>
      </c>
    </row>
    <row r="2" spans="1:17" x14ac:dyDescent="0.2">
      <c r="B2" s="131" t="s">
        <v>2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  <c r="M2" s="130"/>
      <c r="N2" s="130"/>
      <c r="O2" s="130" t="s">
        <v>4</v>
      </c>
      <c r="P2" s="130"/>
      <c r="Q2" s="130"/>
    </row>
    <row r="3" spans="1:17" x14ac:dyDescent="0.2">
      <c r="A3" s="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28">
        <v>45809</v>
      </c>
      <c r="M3" s="128"/>
      <c r="N3" s="128"/>
      <c r="O3" s="128">
        <v>46173</v>
      </c>
      <c r="P3" s="128"/>
      <c r="Q3" s="128"/>
    </row>
    <row r="4" spans="1:17" x14ac:dyDescent="0.2"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4"/>
      <c r="M4" s="5"/>
      <c r="P4" s="4"/>
      <c r="Q4" s="4"/>
    </row>
    <row r="5" spans="1:17" s="47" customFormat="1" ht="65" customHeight="1" x14ac:dyDescent="0.2">
      <c r="A5" s="109" t="s">
        <v>6</v>
      </c>
      <c r="B5" s="109"/>
      <c r="C5" s="14"/>
      <c r="D5" s="14"/>
      <c r="E5" s="14"/>
      <c r="F5" s="14"/>
      <c r="G5" s="14"/>
      <c r="K5" s="110" t="s">
        <v>7</v>
      </c>
      <c r="L5" s="110"/>
      <c r="M5" s="15"/>
      <c r="N5" s="15"/>
      <c r="O5" s="15"/>
    </row>
    <row r="6" spans="1:17" ht="51" customHeight="1" x14ac:dyDescent="0.2">
      <c r="A6" s="119" t="s">
        <v>18</v>
      </c>
      <c r="B6" s="121" t="s">
        <v>111</v>
      </c>
      <c r="C6" s="123"/>
      <c r="D6" s="123" t="s">
        <v>8</v>
      </c>
      <c r="E6" s="123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</row>
    <row r="7" spans="1:17" x14ac:dyDescent="0.2">
      <c r="A7" s="120"/>
      <c r="B7" s="122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O7" s="124" t="s">
        <v>105</v>
      </c>
      <c r="P7" s="124"/>
      <c r="Q7" s="124"/>
    </row>
    <row r="8" spans="1:17" x14ac:dyDescent="0.2">
      <c r="A8" s="23"/>
      <c r="B8" s="23"/>
      <c r="C8" s="114"/>
      <c r="D8" s="114" t="s">
        <v>129</v>
      </c>
      <c r="E8" s="114" t="s">
        <v>19</v>
      </c>
      <c r="F8" s="114"/>
      <c r="G8" s="114"/>
      <c r="H8" s="114">
        <v>1</v>
      </c>
      <c r="I8" s="115">
        <f>A9</f>
        <v>86000</v>
      </c>
      <c r="J8" s="113">
        <f>ROUND((A9*B9),0)</f>
        <v>9556</v>
      </c>
      <c r="K8" s="9"/>
      <c r="L8" s="113">
        <f>ROUND((J8*K9),0)</f>
        <v>3488</v>
      </c>
      <c r="M8" s="113">
        <f>ROUND((SUM(J8+L8)),0)</f>
        <v>13044</v>
      </c>
      <c r="O8" s="124"/>
      <c r="P8" s="124"/>
      <c r="Q8" s="124"/>
    </row>
    <row r="9" spans="1:17" ht="34" x14ac:dyDescent="0.2">
      <c r="A9" s="6">
        <v>86000</v>
      </c>
      <c r="B9" s="7">
        <f>1/9</f>
        <v>0.1111111111111111</v>
      </c>
      <c r="C9" s="114"/>
      <c r="D9" s="114"/>
      <c r="E9" s="114"/>
      <c r="F9" s="114"/>
      <c r="G9" s="114"/>
      <c r="H9" s="114"/>
      <c r="I9" s="115"/>
      <c r="J9" s="113"/>
      <c r="K9" s="10">
        <v>0.36499999999999999</v>
      </c>
      <c r="L9" s="113"/>
      <c r="M9" s="113"/>
      <c r="O9" s="98" t="s">
        <v>106</v>
      </c>
      <c r="P9" s="50">
        <v>0.36499999999999999</v>
      </c>
      <c r="Q9" s="49"/>
    </row>
    <row r="10" spans="1:17" ht="17" customHeight="1" x14ac:dyDescent="0.2">
      <c r="A10" s="24"/>
      <c r="B10" s="24"/>
      <c r="C10" s="118"/>
      <c r="D10" s="114" t="s">
        <v>130</v>
      </c>
      <c r="E10" s="114" t="s">
        <v>131</v>
      </c>
      <c r="F10" s="114"/>
      <c r="G10" s="114"/>
      <c r="H10" s="114">
        <v>1</v>
      </c>
      <c r="I10" s="115">
        <f t="shared" ref="I10" si="0">A11</f>
        <v>72000</v>
      </c>
      <c r="J10" s="113">
        <f t="shared" ref="J10" si="1">ROUND((A11*B11),0)</f>
        <v>8000</v>
      </c>
      <c r="K10" s="11"/>
      <c r="L10" s="113">
        <f t="shared" ref="L10" si="2">ROUND((J10*K11),0)</f>
        <v>2920</v>
      </c>
      <c r="M10" s="113">
        <f t="shared" ref="M10" si="3">ROUND((SUM(J10+L10)),0)</f>
        <v>10920</v>
      </c>
      <c r="O10" s="125"/>
      <c r="P10" s="125"/>
      <c r="Q10" s="125"/>
    </row>
    <row r="11" spans="1:17" ht="34" x14ac:dyDescent="0.2">
      <c r="A11" s="6">
        <v>72000</v>
      </c>
      <c r="B11" s="7">
        <f>1/9</f>
        <v>0.1111111111111111</v>
      </c>
      <c r="C11" s="114"/>
      <c r="D11" s="114"/>
      <c r="E11" s="114"/>
      <c r="F11" s="114"/>
      <c r="G11" s="114"/>
      <c r="H11" s="114"/>
      <c r="I11" s="115"/>
      <c r="J11" s="113"/>
      <c r="K11" s="10">
        <v>0.36499999999999999</v>
      </c>
      <c r="L11" s="113"/>
      <c r="M11" s="113"/>
      <c r="O11" s="98" t="s">
        <v>107</v>
      </c>
      <c r="P11" s="50">
        <v>0.43</v>
      </c>
      <c r="Q11" s="49"/>
    </row>
    <row r="12" spans="1:17" x14ac:dyDescent="0.2">
      <c r="A12" s="22"/>
      <c r="B12" s="22"/>
      <c r="C12" s="114"/>
      <c r="D12" s="114" t="s">
        <v>132</v>
      </c>
      <c r="E12" s="114" t="s">
        <v>133</v>
      </c>
      <c r="F12" s="114">
        <v>12</v>
      </c>
      <c r="G12" s="114"/>
      <c r="H12" s="114"/>
      <c r="I12" s="115">
        <f t="shared" ref="I12" si="4">A13</f>
        <v>50000</v>
      </c>
      <c r="J12" s="113">
        <f t="shared" ref="J12" si="5">ROUND((A13*B13),0)</f>
        <v>50000</v>
      </c>
      <c r="K12" s="12"/>
      <c r="L12" s="113">
        <f t="shared" ref="L12" si="6">ROUND((J12*K13),0)</f>
        <v>21500</v>
      </c>
      <c r="M12" s="113">
        <f t="shared" ref="M12" si="7">ROUND((SUM(J12+L12)),0)</f>
        <v>71500</v>
      </c>
      <c r="O12" s="99"/>
      <c r="P12" s="52"/>
      <c r="Q12" s="52"/>
    </row>
    <row r="13" spans="1:17" ht="34" x14ac:dyDescent="0.2">
      <c r="A13" s="6">
        <v>50000</v>
      </c>
      <c r="B13" s="7">
        <v>1</v>
      </c>
      <c r="C13" s="114"/>
      <c r="D13" s="114"/>
      <c r="E13" s="114"/>
      <c r="F13" s="114"/>
      <c r="G13" s="114"/>
      <c r="H13" s="114"/>
      <c r="I13" s="115"/>
      <c r="J13" s="113"/>
      <c r="K13" s="10">
        <v>0.43</v>
      </c>
      <c r="L13" s="113"/>
      <c r="M13" s="113"/>
      <c r="O13" s="98" t="s">
        <v>108</v>
      </c>
      <c r="P13" s="50">
        <v>0.22</v>
      </c>
      <c r="Q13" s="52"/>
    </row>
    <row r="14" spans="1:17" x14ac:dyDescent="0.2">
      <c r="A14" s="22" t="s">
        <v>21</v>
      </c>
      <c r="B14" s="22"/>
      <c r="C14" s="114"/>
      <c r="D14" s="114" t="s">
        <v>132</v>
      </c>
      <c r="E14" s="114" t="s">
        <v>134</v>
      </c>
      <c r="F14" s="114">
        <v>12</v>
      </c>
      <c r="G14" s="114"/>
      <c r="H14" s="114"/>
      <c r="I14" s="115">
        <f t="shared" ref="I14" si="8">A15</f>
        <v>29000</v>
      </c>
      <c r="J14" s="113">
        <f t="shared" ref="J14" si="9">ROUND((A15*B15),0)</f>
        <v>29000</v>
      </c>
      <c r="K14" s="12"/>
      <c r="L14" s="113">
        <f t="shared" ref="L14" si="10">ROUND((J14*K15),0)</f>
        <v>0</v>
      </c>
      <c r="M14" s="113">
        <f t="shared" ref="M14" si="11">ROUND((SUM(J14+L14)),0)</f>
        <v>29000</v>
      </c>
      <c r="O14" s="99"/>
      <c r="P14" s="52"/>
      <c r="Q14" s="52"/>
    </row>
    <row r="15" spans="1:17" ht="17" x14ac:dyDescent="0.2">
      <c r="A15" s="6">
        <v>29000</v>
      </c>
      <c r="B15" s="7">
        <v>1</v>
      </c>
      <c r="C15" s="114"/>
      <c r="D15" s="114"/>
      <c r="E15" s="114"/>
      <c r="F15" s="114"/>
      <c r="G15" s="114"/>
      <c r="H15" s="114"/>
      <c r="I15" s="115"/>
      <c r="J15" s="113"/>
      <c r="K15" s="10">
        <v>0</v>
      </c>
      <c r="L15" s="113"/>
      <c r="M15" s="113"/>
      <c r="O15" s="98" t="s">
        <v>109</v>
      </c>
      <c r="P15" s="53">
        <v>0</v>
      </c>
      <c r="Q15" s="52"/>
    </row>
    <row r="16" spans="1:17" x14ac:dyDescent="0.2">
      <c r="A16" s="22"/>
      <c r="B16" s="22"/>
      <c r="C16" s="114"/>
      <c r="D16" s="114"/>
      <c r="E16" s="114"/>
      <c r="F16" s="114"/>
      <c r="G16" s="114"/>
      <c r="H16" s="114"/>
      <c r="I16" s="115">
        <f t="shared" ref="I16" si="12">A17</f>
        <v>0</v>
      </c>
      <c r="J16" s="113">
        <f t="shared" ref="J16" si="13">ROUND((A17*B17),0)</f>
        <v>0</v>
      </c>
      <c r="K16" s="12"/>
      <c r="L16" s="113">
        <f t="shared" ref="L16" si="14">ROUND((J16*K17),0)</f>
        <v>0</v>
      </c>
      <c r="M16" s="113">
        <f t="shared" ref="M16" si="15">ROUND((SUM(J16+L16)),0)</f>
        <v>0</v>
      </c>
      <c r="O16" s="99"/>
      <c r="P16" s="52"/>
      <c r="Q16" s="52"/>
    </row>
    <row r="17" spans="1:17" x14ac:dyDescent="0.2">
      <c r="A17" s="6"/>
      <c r="B17" s="7"/>
      <c r="C17" s="114"/>
      <c r="D17" s="114"/>
      <c r="E17" s="114"/>
      <c r="F17" s="114"/>
      <c r="G17" s="114"/>
      <c r="H17" s="114"/>
      <c r="I17" s="115"/>
      <c r="J17" s="113"/>
      <c r="K17" s="10"/>
      <c r="L17" s="113"/>
      <c r="M17" s="113"/>
      <c r="O17" s="126">
        <v>45561</v>
      </c>
      <c r="P17" s="126"/>
      <c r="Q17" s="126"/>
    </row>
    <row r="18" spans="1:17" x14ac:dyDescent="0.2">
      <c r="A18" s="22"/>
      <c r="B18" s="22"/>
      <c r="C18" s="114"/>
      <c r="D18" s="114"/>
      <c r="E18" s="114"/>
      <c r="F18" s="114"/>
      <c r="G18" s="114"/>
      <c r="H18" s="114"/>
      <c r="I18" s="115">
        <f t="shared" ref="I18" si="16">A19</f>
        <v>0</v>
      </c>
      <c r="J18" s="113">
        <f t="shared" ref="J18" si="17">ROUND((A19*B19),0)</f>
        <v>0</v>
      </c>
      <c r="K18" s="12"/>
      <c r="L18" s="113">
        <f t="shared" ref="L18" si="18">ROUND((J18*K19),0)</f>
        <v>0</v>
      </c>
      <c r="M18" s="113">
        <f t="shared" ref="M18" si="19">ROUND((SUM(J18+L18)),0)</f>
        <v>0</v>
      </c>
    </row>
    <row r="19" spans="1:17" x14ac:dyDescent="0.2">
      <c r="A19" s="6"/>
      <c r="B19" s="8"/>
      <c r="C19" s="114"/>
      <c r="D19" s="114"/>
      <c r="E19" s="114"/>
      <c r="F19" s="114"/>
      <c r="G19" s="114"/>
      <c r="H19" s="114"/>
      <c r="I19" s="115"/>
      <c r="J19" s="113"/>
      <c r="K19" s="10"/>
      <c r="L19" s="113"/>
      <c r="M19" s="113"/>
    </row>
    <row r="20" spans="1:17" x14ac:dyDescent="0.2">
      <c r="A20" s="22"/>
      <c r="B20" s="22"/>
      <c r="C20" s="114"/>
      <c r="D20" s="114"/>
      <c r="E20" s="114"/>
      <c r="F20" s="114"/>
      <c r="G20" s="114"/>
      <c r="H20" s="114"/>
      <c r="I20" s="115">
        <f t="shared" ref="I20" si="20">A21</f>
        <v>0</v>
      </c>
      <c r="J20" s="113">
        <f t="shared" ref="J20" si="21">ROUND((A21*B21),0)</f>
        <v>0</v>
      </c>
      <c r="K20" s="12"/>
      <c r="L20" s="113">
        <f t="shared" ref="L20" si="22">ROUND((J20*K21),0)</f>
        <v>0</v>
      </c>
      <c r="M20" s="113">
        <f t="shared" ref="M20" si="23">ROUND((SUM(J20+L20)),0)</f>
        <v>0</v>
      </c>
    </row>
    <row r="21" spans="1:17" x14ac:dyDescent="0.2">
      <c r="A21" s="6"/>
      <c r="B21" s="8"/>
      <c r="C21" s="114"/>
      <c r="D21" s="114"/>
      <c r="E21" s="114"/>
      <c r="F21" s="114"/>
      <c r="G21" s="114"/>
      <c r="H21" s="114"/>
      <c r="I21" s="115"/>
      <c r="J21" s="113"/>
      <c r="K21" s="10"/>
      <c r="L21" s="113"/>
      <c r="M21" s="113"/>
    </row>
    <row r="22" spans="1:17" x14ac:dyDescent="0.2">
      <c r="A22" s="22"/>
      <c r="B22" s="22"/>
      <c r="C22" s="114"/>
      <c r="D22" s="114"/>
      <c r="E22" s="114"/>
      <c r="F22" s="114"/>
      <c r="G22" s="114"/>
      <c r="H22" s="114"/>
      <c r="I22" s="115">
        <f t="shared" ref="I22" si="24">A23</f>
        <v>0</v>
      </c>
      <c r="J22" s="113">
        <f t="shared" ref="J22" si="25">ROUND((A23*B23),0)</f>
        <v>0</v>
      </c>
      <c r="K22" s="12"/>
      <c r="L22" s="113">
        <f t="shared" ref="L22" si="26">ROUND((J22*K23),0)</f>
        <v>0</v>
      </c>
      <c r="M22" s="113">
        <f t="shared" ref="M22" si="27">ROUND((SUM(J22+L22)),0)</f>
        <v>0</v>
      </c>
    </row>
    <row r="23" spans="1:17" x14ac:dyDescent="0.2">
      <c r="A23" s="6"/>
      <c r="B23" s="8"/>
      <c r="C23" s="114"/>
      <c r="D23" s="114"/>
      <c r="E23" s="114"/>
      <c r="F23" s="114"/>
      <c r="G23" s="114"/>
      <c r="H23" s="114"/>
      <c r="I23" s="115"/>
      <c r="J23" s="113"/>
      <c r="K23" s="10"/>
      <c r="L23" s="113"/>
      <c r="M23" s="113"/>
    </row>
    <row r="24" spans="1:17" x14ac:dyDescent="0.2">
      <c r="A24" s="22"/>
      <c r="B24" s="22"/>
      <c r="C24" s="114"/>
      <c r="D24" s="114"/>
      <c r="E24" s="114"/>
      <c r="F24" s="114"/>
      <c r="G24" s="114"/>
      <c r="H24" s="114"/>
      <c r="I24" s="115">
        <f t="shared" ref="I24" si="28">A25</f>
        <v>0</v>
      </c>
      <c r="J24" s="113">
        <f t="shared" ref="J24" si="29">ROUND((A25*B25),0)</f>
        <v>0</v>
      </c>
      <c r="K24" s="12"/>
      <c r="L24" s="113">
        <f t="shared" ref="L24" si="30">ROUND((J24*K25),0)</f>
        <v>0</v>
      </c>
      <c r="M24" s="113">
        <f t="shared" ref="M24" si="31">ROUND((SUM(J24+L24)),0)</f>
        <v>0</v>
      </c>
    </row>
    <row r="25" spans="1:17" x14ac:dyDescent="0.2">
      <c r="A25" s="6"/>
      <c r="B25" s="8"/>
      <c r="C25" s="114"/>
      <c r="D25" s="114"/>
      <c r="E25" s="114"/>
      <c r="F25" s="114"/>
      <c r="G25" s="114"/>
      <c r="H25" s="114"/>
      <c r="I25" s="115"/>
      <c r="J25" s="113"/>
      <c r="K25" s="10"/>
      <c r="L25" s="113"/>
      <c r="M25" s="113"/>
    </row>
    <row r="26" spans="1:17" x14ac:dyDescent="0.2">
      <c r="A26" s="22"/>
      <c r="B26" s="22"/>
      <c r="C26" s="114"/>
      <c r="D26" s="114"/>
      <c r="E26" s="114"/>
      <c r="F26" s="114"/>
      <c r="G26" s="114"/>
      <c r="H26" s="114"/>
      <c r="I26" s="115">
        <f t="shared" ref="I26" si="32">A27</f>
        <v>0</v>
      </c>
      <c r="J26" s="113">
        <f t="shared" ref="J26" si="33">ROUND((A27*B27),0)</f>
        <v>0</v>
      </c>
      <c r="K26" s="12"/>
      <c r="L26" s="113">
        <f t="shared" ref="L26" si="34">ROUND((J26*K27),0)</f>
        <v>0</v>
      </c>
      <c r="M26" s="113">
        <f t="shared" ref="M26" si="35">ROUND((SUM(J26+L26)),0)</f>
        <v>0</v>
      </c>
    </row>
    <row r="27" spans="1:17" ht="17" thickBot="1" x14ac:dyDescent="0.25">
      <c r="A27" s="6"/>
      <c r="B27" s="8"/>
      <c r="C27" s="117"/>
      <c r="D27" s="117"/>
      <c r="E27" s="117"/>
      <c r="F27" s="117"/>
      <c r="G27" s="117"/>
      <c r="H27" s="117"/>
      <c r="I27" s="116"/>
      <c r="J27" s="113"/>
      <c r="K27" s="13"/>
      <c r="L27" s="113"/>
      <c r="M27" s="113"/>
    </row>
    <row r="28" spans="1:17" ht="28" customHeight="1" thickBot="1" x14ac:dyDescent="0.25">
      <c r="E28" s="103" t="s">
        <v>20</v>
      </c>
      <c r="F28" s="103"/>
      <c r="G28" s="103"/>
      <c r="H28" s="103"/>
      <c r="I28" s="104"/>
      <c r="J28" s="40">
        <f>ROUND((SUM(J8:J27)),0)</f>
        <v>96556</v>
      </c>
      <c r="L28" s="40">
        <f>ROUND((SUM(L8:L27)),0)</f>
        <v>27908</v>
      </c>
      <c r="M28" s="40">
        <f>ROUND((SUM(M8:M27)),0)</f>
        <v>124464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73" t="s">
        <v>24</v>
      </c>
      <c r="E32" s="111"/>
      <c r="F32" s="111"/>
      <c r="G32" s="111"/>
      <c r="H32" s="111"/>
      <c r="I32" s="111"/>
      <c r="J32" s="111"/>
      <c r="K32" s="57"/>
      <c r="L32" s="56" t="s">
        <v>47</v>
      </c>
      <c r="M32" s="58">
        <v>2058</v>
      </c>
    </row>
    <row r="33" spans="4:13" ht="18" thickBot="1" x14ac:dyDescent="0.25">
      <c r="D33" s="74" t="s">
        <v>25</v>
      </c>
      <c r="E33" s="112"/>
      <c r="F33" s="112"/>
      <c r="G33" s="112"/>
      <c r="H33" s="112"/>
      <c r="I33" s="112"/>
      <c r="J33" s="112"/>
      <c r="K33" s="60"/>
      <c r="L33" s="59" t="s">
        <v>47</v>
      </c>
      <c r="M33" s="45">
        <v>0</v>
      </c>
    </row>
    <row r="34" spans="4:13" ht="31" customHeight="1" thickBot="1" x14ac:dyDescent="0.25">
      <c r="D34" s="107" t="s">
        <v>97</v>
      </c>
      <c r="E34" s="107"/>
      <c r="F34" s="107"/>
      <c r="G34" s="107"/>
      <c r="H34" s="107"/>
      <c r="I34" s="107"/>
      <c r="J34" s="107"/>
      <c r="K34" s="108"/>
      <c r="L34" s="61" t="s">
        <v>47</v>
      </c>
      <c r="M34" s="41">
        <f>ROUND((SUM(M32:M33)),0)</f>
        <v>2058</v>
      </c>
    </row>
    <row r="36" spans="4:13" ht="34" customHeight="1" thickBot="1" x14ac:dyDescent="0.25">
      <c r="D36" s="105" t="s">
        <v>26</v>
      </c>
      <c r="E36" s="105"/>
      <c r="F36" s="105"/>
      <c r="G36" s="105"/>
      <c r="H36" s="105"/>
      <c r="I36" s="105"/>
      <c r="J36" s="105"/>
      <c r="K36" s="105"/>
      <c r="L36" s="105"/>
      <c r="M36" s="10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12600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15000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25000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4000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135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260</v>
      </c>
    </row>
    <row r="47" spans="4:13" ht="18" thickBot="1" x14ac:dyDescent="0.25">
      <c r="D47" s="59" t="s">
        <v>136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3000</v>
      </c>
    </row>
    <row r="48" spans="4:13" ht="34" customHeight="1" thickBot="1" x14ac:dyDescent="0.25">
      <c r="D48" s="106" t="s">
        <v>34</v>
      </c>
      <c r="E48" s="106"/>
      <c r="F48" s="106"/>
      <c r="G48" s="106"/>
      <c r="H48" s="106"/>
      <c r="I48" s="106"/>
      <c r="J48" s="106"/>
      <c r="K48" s="106"/>
      <c r="L48" s="66" t="s">
        <v>47</v>
      </c>
      <c r="M48" s="42">
        <f>ROUND((SUM(M37:M47)),0)</f>
        <v>59860</v>
      </c>
    </row>
    <row r="50" spans="4:13" ht="34" customHeight="1" thickBot="1" x14ac:dyDescent="0.25">
      <c r="D50" s="105" t="s">
        <v>35</v>
      </c>
      <c r="E50" s="105"/>
      <c r="F50" s="105"/>
      <c r="G50" s="105"/>
      <c r="H50" s="105"/>
      <c r="I50" s="105"/>
      <c r="J50" s="105"/>
      <c r="K50" s="105"/>
      <c r="L50" s="10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45200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75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06" t="s">
        <v>42</v>
      </c>
      <c r="E63" s="106"/>
      <c r="F63" s="106"/>
      <c r="G63" s="106"/>
      <c r="H63" s="106"/>
      <c r="I63" s="106"/>
      <c r="J63" s="106"/>
      <c r="K63" s="106"/>
      <c r="L63" s="66" t="s">
        <v>47</v>
      </c>
      <c r="M63" s="42">
        <f>ROUND((SUM(M51:M62)),0)</f>
        <v>45200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186382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231582</v>
      </c>
    </row>
    <row r="69" spans="4:13" ht="34" customHeight="1" thickBot="1" x14ac:dyDescent="0.25">
      <c r="D69" s="100" t="s">
        <v>110</v>
      </c>
      <c r="E69" s="100"/>
      <c r="F69" s="72"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91327</v>
      </c>
    </row>
    <row r="70" spans="4:13" ht="34" customHeight="1" thickBot="1" x14ac:dyDescent="0.25">
      <c r="D70" s="101" t="s">
        <v>45</v>
      </c>
      <c r="E70" s="101"/>
      <c r="L70" s="66" t="s">
        <v>47</v>
      </c>
      <c r="M70" s="42">
        <f>ROUND((SUM(M68,M69)),0)</f>
        <v>322909</v>
      </c>
    </row>
  </sheetData>
  <sheetProtection algorithmName="SHA-512" hashValue="mQ4X8J3mSuDTxtFVtX1NRACqRMQhmR5rATflZBDcpPyfmC7pIDKf8aS/x4QUpZwyFlY11bM9lxm5cRD+JGCy1Q==" saltValue="uzGIa67SXXpypMCK5isVIw==" spinCount="100000" sheet="1" objects="1" scenarios="1"/>
  <mergeCells count="138">
    <mergeCell ref="O8:Q8"/>
    <mergeCell ref="O10:Q10"/>
    <mergeCell ref="O17:Q17"/>
    <mergeCell ref="G1:K1"/>
    <mergeCell ref="L3:N3"/>
    <mergeCell ref="O3:Q3"/>
    <mergeCell ref="B1:F1"/>
    <mergeCell ref="L2:N2"/>
    <mergeCell ref="O2:Q2"/>
    <mergeCell ref="B2:K3"/>
    <mergeCell ref="L1:P1"/>
    <mergeCell ref="M6:M7"/>
    <mergeCell ref="L6:L7"/>
    <mergeCell ref="K6:K7"/>
    <mergeCell ref="J6:J7"/>
    <mergeCell ref="I6:I7"/>
    <mergeCell ref="H6:H7"/>
    <mergeCell ref="G6:G7"/>
    <mergeCell ref="O7:Q7"/>
    <mergeCell ref="J8:J9"/>
    <mergeCell ref="I8:I9"/>
    <mergeCell ref="H8:H9"/>
    <mergeCell ref="G8:G9"/>
    <mergeCell ref="J12:J13"/>
    <mergeCell ref="C26:C27"/>
    <mergeCell ref="C24:C25"/>
    <mergeCell ref="C22:C23"/>
    <mergeCell ref="C20:C21"/>
    <mergeCell ref="D20:D21"/>
    <mergeCell ref="D22:D23"/>
    <mergeCell ref="D24:D25"/>
    <mergeCell ref="D26:D27"/>
    <mergeCell ref="E26:E27"/>
    <mergeCell ref="E24:E25"/>
    <mergeCell ref="F8:F9"/>
    <mergeCell ref="E8:E9"/>
    <mergeCell ref="D8:D9"/>
    <mergeCell ref="C8:C9"/>
    <mergeCell ref="D12:D13"/>
    <mergeCell ref="C12:C13"/>
    <mergeCell ref="A6:A7"/>
    <mergeCell ref="B6:B7"/>
    <mergeCell ref="F6:F7"/>
    <mergeCell ref="E6:E7"/>
    <mergeCell ref="D6:D7"/>
    <mergeCell ref="C6:C7"/>
    <mergeCell ref="J10:J11"/>
    <mergeCell ref="I10:I11"/>
    <mergeCell ref="H10:H11"/>
    <mergeCell ref="G10:G11"/>
    <mergeCell ref="F10:F11"/>
    <mergeCell ref="E10:E11"/>
    <mergeCell ref="D10:D11"/>
    <mergeCell ref="C10:C11"/>
    <mergeCell ref="D14:D15"/>
    <mergeCell ref="C14:C15"/>
    <mergeCell ref="I12:I13"/>
    <mergeCell ref="H12:H13"/>
    <mergeCell ref="G12:G13"/>
    <mergeCell ref="F12:F13"/>
    <mergeCell ref="E12:E13"/>
    <mergeCell ref="J18:J19"/>
    <mergeCell ref="I18:I19"/>
    <mergeCell ref="H18:H19"/>
    <mergeCell ref="G18:G19"/>
    <mergeCell ref="F18:F19"/>
    <mergeCell ref="E18:E19"/>
    <mergeCell ref="D18:D19"/>
    <mergeCell ref="C18:C19"/>
    <mergeCell ref="J14:J15"/>
    <mergeCell ref="I14:I15"/>
    <mergeCell ref="H14:H15"/>
    <mergeCell ref="G14:G15"/>
    <mergeCell ref="F14:F15"/>
    <mergeCell ref="E14:E15"/>
    <mergeCell ref="D16:D17"/>
    <mergeCell ref="C16:C17"/>
    <mergeCell ref="J16:J17"/>
    <mergeCell ref="G22:G23"/>
    <mergeCell ref="G20:G21"/>
    <mergeCell ref="H20:H21"/>
    <mergeCell ref="H22:H23"/>
    <mergeCell ref="H24:H25"/>
    <mergeCell ref="H26:H27"/>
    <mergeCell ref="F20:F21"/>
    <mergeCell ref="F22:F23"/>
    <mergeCell ref="F24:F25"/>
    <mergeCell ref="F26:F27"/>
    <mergeCell ref="G26:G27"/>
    <mergeCell ref="G24:G25"/>
    <mergeCell ref="L16:L17"/>
    <mergeCell ref="L14:L15"/>
    <mergeCell ref="L12:L13"/>
    <mergeCell ref="L10:L11"/>
    <mergeCell ref="L8:L9"/>
    <mergeCell ref="E22:E23"/>
    <mergeCell ref="E20:E21"/>
    <mergeCell ref="L26:L27"/>
    <mergeCell ref="L24:L25"/>
    <mergeCell ref="L22:L23"/>
    <mergeCell ref="L20:L21"/>
    <mergeCell ref="I26:I27"/>
    <mergeCell ref="I24:I25"/>
    <mergeCell ref="I22:I23"/>
    <mergeCell ref="I20:I21"/>
    <mergeCell ref="J26:J27"/>
    <mergeCell ref="J24:J25"/>
    <mergeCell ref="J22:J23"/>
    <mergeCell ref="J20:J21"/>
    <mergeCell ref="I16:I17"/>
    <mergeCell ref="H16:H17"/>
    <mergeCell ref="G16:G17"/>
    <mergeCell ref="F16:F17"/>
    <mergeCell ref="E16:E17"/>
    <mergeCell ref="D69:E69"/>
    <mergeCell ref="D70:E70"/>
    <mergeCell ref="B4:K4"/>
    <mergeCell ref="E28:I28"/>
    <mergeCell ref="D50:L50"/>
    <mergeCell ref="D63:K63"/>
    <mergeCell ref="D48:K48"/>
    <mergeCell ref="D34:K34"/>
    <mergeCell ref="A5:B5"/>
    <mergeCell ref="K5:L5"/>
    <mergeCell ref="E32:J32"/>
    <mergeCell ref="E33:J33"/>
    <mergeCell ref="D36:M36"/>
    <mergeCell ref="M14:M15"/>
    <mergeCell ref="M12:M13"/>
    <mergeCell ref="M10:M11"/>
    <mergeCell ref="M8:M9"/>
    <mergeCell ref="M26:M27"/>
    <mergeCell ref="M24:M25"/>
    <mergeCell ref="M22:M23"/>
    <mergeCell ref="M20:M21"/>
    <mergeCell ref="M18:M19"/>
    <mergeCell ref="M16:M17"/>
    <mergeCell ref="L18:L19"/>
  </mergeCells>
  <dataValidations count="1">
    <dataValidation type="custom" allowBlank="1" showInputMessage="1" showErrorMessage="1" prompt="If inputting a value, please input a numerical value with exactly 3 decimal places" sqref="B9 B11 B13 B15 B17 B19 B21 B23 B25 B27" xr:uid="{0E977CE1-A32D-8245-A502-C57C86E808EF}">
      <formula1>AND((LEN(TEXT(MOD(F1048561,1),"General"))-2)&gt;2&lt;4)</formula1>
    </dataValidation>
  </dataValidations>
  <hyperlinks>
    <hyperlink ref="D56" r:id="rId1" xr:uid="{B84B1EF2-BD62-D442-A537-B44220B3BE0A}"/>
    <hyperlink ref="D32" r:id="rId2" xr:uid="{8B3CE53F-FF71-2041-8ABB-97DE848278EE}"/>
    <hyperlink ref="D33" r:id="rId3" xr:uid="{2686FA11-523C-244B-AD81-C9C1F0365B0D}"/>
    <hyperlink ref="D69:E69" r:id="rId4" display="On-Campus Facilities and Administrative (F&amp;A) Costs 46%" xr:uid="{71D2BA4A-7023-CC41-B54F-A790746B2F9F}"/>
  </hyperlinks>
  <pageMargins left="0.7" right="0.7" top="0.75" bottom="0.75" header="0.3" footer="0.3"/>
  <pageSetup scale="44" orientation="portrait" horizontalDpi="0" verticalDpi="0"/>
  <ignoredErrors>
    <ignoredError sqref="I8:I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0A92-A2DF-4B46-A9AF-142645DF1FC5}">
  <sheetPr>
    <pageSetUpPr fitToPage="1"/>
  </sheetPr>
  <dimension ref="A1:S70"/>
  <sheetViews>
    <sheetView workbookViewId="0">
      <selection activeCell="O5" sqref="O5:S5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10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.33203125" style="1" customWidth="1"/>
    <col min="17" max="17" width="9.5" style="1" customWidth="1"/>
    <col min="18" max="18" width="10.83203125" style="1"/>
    <col min="19" max="19" width="6.1640625" style="1" customWidth="1"/>
    <col min="20" max="16384" width="10.83203125" style="1"/>
  </cols>
  <sheetData>
    <row r="1" spans="1:19" ht="24" customHeight="1" x14ac:dyDescent="0.2">
      <c r="B1" s="129" t="s">
        <v>0</v>
      </c>
      <c r="C1" s="129"/>
      <c r="D1" s="129"/>
      <c r="E1" s="129"/>
      <c r="F1" s="129"/>
      <c r="G1" s="127" t="str">
        <f>'Year 01'!G1</f>
        <v>PI</v>
      </c>
      <c r="H1" s="127"/>
      <c r="I1" s="127"/>
      <c r="J1" s="127"/>
      <c r="K1" s="127"/>
      <c r="L1" s="132"/>
      <c r="M1" s="132"/>
      <c r="N1" s="132"/>
      <c r="O1" s="132"/>
      <c r="P1" s="132"/>
      <c r="Q1" s="2" t="s">
        <v>89</v>
      </c>
    </row>
    <row r="2" spans="1:19" x14ac:dyDescent="0.2">
      <c r="B2" s="131" t="s">
        <v>93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  <c r="M2" s="130"/>
      <c r="N2" s="130"/>
      <c r="O2" s="130" t="s">
        <v>4</v>
      </c>
      <c r="P2" s="130"/>
      <c r="Q2" s="130"/>
    </row>
    <row r="3" spans="1:19" x14ac:dyDescent="0.2">
      <c r="A3" s="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28">
        <f>'Year 01'!O3+1</f>
        <v>46174</v>
      </c>
      <c r="M3" s="128"/>
      <c r="N3" s="128"/>
      <c r="O3" s="128">
        <f>EDATE(L3,12)-1</f>
        <v>46538</v>
      </c>
      <c r="P3" s="128"/>
      <c r="Q3" s="128"/>
    </row>
    <row r="4" spans="1:19" x14ac:dyDescent="0.2"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4"/>
      <c r="M4" s="5"/>
      <c r="P4" s="4"/>
      <c r="Q4" s="4"/>
    </row>
    <row r="5" spans="1:19" s="47" customFormat="1" ht="104" customHeight="1" x14ac:dyDescent="0.2">
      <c r="A5" s="109" t="s">
        <v>6</v>
      </c>
      <c r="B5" s="109"/>
      <c r="C5" s="14"/>
      <c r="D5" s="14"/>
      <c r="E5" s="14"/>
      <c r="F5" s="14"/>
      <c r="G5" s="14"/>
      <c r="K5" s="110" t="s">
        <v>7</v>
      </c>
      <c r="L5" s="110"/>
      <c r="M5" s="15"/>
      <c r="N5" s="15"/>
      <c r="O5" s="133" t="s">
        <v>127</v>
      </c>
      <c r="P5" s="134"/>
      <c r="Q5" s="134"/>
      <c r="R5" s="134"/>
      <c r="S5" s="134"/>
    </row>
    <row r="6" spans="1:19" ht="51" customHeight="1" x14ac:dyDescent="0.2">
      <c r="A6" s="119" t="s">
        <v>18</v>
      </c>
      <c r="B6" s="121" t="s">
        <v>111</v>
      </c>
      <c r="C6" s="123"/>
      <c r="D6" s="123" t="s">
        <v>8</v>
      </c>
      <c r="E6" s="123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</row>
    <row r="7" spans="1:19" x14ac:dyDescent="0.2">
      <c r="A7" s="120"/>
      <c r="B7" s="122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9" x14ac:dyDescent="0.2">
      <c r="A8" s="27"/>
      <c r="B8" s="27"/>
      <c r="C8" s="114"/>
      <c r="D8" s="114" t="s">
        <v>129</v>
      </c>
      <c r="E8" s="114" t="s">
        <v>19</v>
      </c>
      <c r="F8" s="114"/>
      <c r="G8" s="114"/>
      <c r="H8" s="114">
        <v>1</v>
      </c>
      <c r="I8" s="115">
        <f>A9</f>
        <v>86860</v>
      </c>
      <c r="J8" s="113">
        <f>ROUND((A9*B9),0)</f>
        <v>9651</v>
      </c>
      <c r="K8" s="9"/>
      <c r="L8" s="113">
        <f>ROUND((J8*K9),0)</f>
        <v>3523</v>
      </c>
      <c r="M8" s="113">
        <f>ROUND((SUM(J8+L8)),0)</f>
        <v>13174</v>
      </c>
      <c r="O8" s="124" t="s">
        <v>105</v>
      </c>
      <c r="P8" s="124"/>
      <c r="Q8" s="124"/>
      <c r="R8" s="124"/>
    </row>
    <row r="9" spans="1:19" x14ac:dyDescent="0.2">
      <c r="A9" s="6">
        <f>IF('Year 01'!A9&gt;=85000,'Year 01'!A9*1.01,'Year 01'!A9*1.02)</f>
        <v>86860</v>
      </c>
      <c r="B9" s="7">
        <f>1/9</f>
        <v>0.1111111111111111</v>
      </c>
      <c r="C9" s="114"/>
      <c r="D9" s="114"/>
      <c r="E9" s="114"/>
      <c r="F9" s="114"/>
      <c r="G9" s="114"/>
      <c r="H9" s="114"/>
      <c r="I9" s="115"/>
      <c r="J9" s="113"/>
      <c r="K9" s="10">
        <v>0.36499999999999999</v>
      </c>
      <c r="L9" s="113"/>
      <c r="M9" s="113"/>
      <c r="O9" s="124"/>
      <c r="P9" s="124"/>
      <c r="Q9" s="124"/>
      <c r="R9" s="48"/>
    </row>
    <row r="10" spans="1:19" ht="17" customHeight="1" x14ac:dyDescent="0.2">
      <c r="A10" s="26" t="s">
        <v>22</v>
      </c>
      <c r="B10" s="26"/>
      <c r="C10" s="114"/>
      <c r="D10" s="114" t="s">
        <v>130</v>
      </c>
      <c r="E10" s="114" t="s">
        <v>131</v>
      </c>
      <c r="F10" s="114"/>
      <c r="G10" s="114"/>
      <c r="H10" s="114">
        <v>1</v>
      </c>
      <c r="I10" s="115">
        <f t="shared" ref="I10" si="0">A11</f>
        <v>73440</v>
      </c>
      <c r="J10" s="113">
        <f t="shared" ref="J10" si="1">ROUND((A11*B11),0)</f>
        <v>8160</v>
      </c>
      <c r="K10" s="11"/>
      <c r="L10" s="113">
        <f t="shared" ref="L10" si="2">ROUND((J10*K11),0)</f>
        <v>2978</v>
      </c>
      <c r="M10" s="113">
        <f t="shared" ref="M10" si="3">ROUND((SUM(J10+L10)),0)</f>
        <v>11138</v>
      </c>
      <c r="O10" s="98" t="s">
        <v>106</v>
      </c>
      <c r="P10" s="50">
        <v>0.36499999999999999</v>
      </c>
      <c r="Q10" s="49"/>
      <c r="R10" s="51"/>
    </row>
    <row r="11" spans="1:19" x14ac:dyDescent="0.2">
      <c r="A11" s="6">
        <f>IF('Year 01'!A11&gt;=85000,'Year 01'!A11*1.01,'Year 01'!A11*1.02)</f>
        <v>73440</v>
      </c>
      <c r="B11" s="7">
        <f>1/9</f>
        <v>0.1111111111111111</v>
      </c>
      <c r="C11" s="114"/>
      <c r="D11" s="114"/>
      <c r="E11" s="114"/>
      <c r="F11" s="114"/>
      <c r="G11" s="114"/>
      <c r="H11" s="114"/>
      <c r="I11" s="115"/>
      <c r="J11" s="113"/>
      <c r="K11" s="10">
        <v>0.36499999999999999</v>
      </c>
      <c r="L11" s="113"/>
      <c r="M11" s="113"/>
      <c r="O11" s="125"/>
      <c r="P11" s="125"/>
      <c r="Q11" s="125"/>
      <c r="R11" s="48"/>
    </row>
    <row r="12" spans="1:19" ht="34" x14ac:dyDescent="0.2">
      <c r="A12" s="25"/>
      <c r="B12" s="25"/>
      <c r="C12" s="114"/>
      <c r="D12" s="114" t="s">
        <v>132</v>
      </c>
      <c r="E12" s="114" t="s">
        <v>133</v>
      </c>
      <c r="F12" s="114">
        <v>12</v>
      </c>
      <c r="G12" s="114"/>
      <c r="H12" s="114"/>
      <c r="I12" s="115">
        <f t="shared" ref="I12" si="4">A13</f>
        <v>51000</v>
      </c>
      <c r="J12" s="113">
        <f t="shared" ref="J12" si="5">ROUND((A13*B13),0)</f>
        <v>51000</v>
      </c>
      <c r="K12" s="12"/>
      <c r="L12" s="113">
        <f t="shared" ref="L12" si="6">ROUND((J12*K13),0)</f>
        <v>21930</v>
      </c>
      <c r="M12" s="113">
        <f t="shared" ref="M12" si="7">ROUND((SUM(J12+L12)),0)</f>
        <v>72930</v>
      </c>
      <c r="O12" s="98" t="s">
        <v>107</v>
      </c>
      <c r="P12" s="50">
        <v>0.43</v>
      </c>
      <c r="Q12" s="49"/>
      <c r="R12" s="51"/>
    </row>
    <row r="13" spans="1:19" x14ac:dyDescent="0.2">
      <c r="A13" s="6">
        <f>IF('Year 01'!A13&gt;=85000,'Year 01'!A13*1.01,'Year 01'!A13*1.02)</f>
        <v>51000</v>
      </c>
      <c r="B13" s="7">
        <v>1</v>
      </c>
      <c r="C13" s="114"/>
      <c r="D13" s="114"/>
      <c r="E13" s="114"/>
      <c r="F13" s="114"/>
      <c r="G13" s="114"/>
      <c r="H13" s="114"/>
      <c r="I13" s="115"/>
      <c r="J13" s="113"/>
      <c r="K13" s="10">
        <v>0.43</v>
      </c>
      <c r="L13" s="113"/>
      <c r="M13" s="113"/>
      <c r="O13" s="99"/>
      <c r="P13" s="52"/>
      <c r="Q13" s="52"/>
      <c r="R13" s="48"/>
    </row>
    <row r="14" spans="1:19" ht="34" x14ac:dyDescent="0.2">
      <c r="A14" s="25" t="s">
        <v>21</v>
      </c>
      <c r="B14" s="25"/>
      <c r="C14" s="114"/>
      <c r="D14" s="114" t="s">
        <v>132</v>
      </c>
      <c r="E14" s="114" t="s">
        <v>134</v>
      </c>
      <c r="F14" s="114">
        <v>12</v>
      </c>
      <c r="G14" s="114"/>
      <c r="H14" s="114"/>
      <c r="I14" s="115">
        <f t="shared" ref="I14" si="8">A15</f>
        <v>29580</v>
      </c>
      <c r="J14" s="113">
        <f t="shared" ref="J14" si="9">ROUND((A15*B15),0)</f>
        <v>29580</v>
      </c>
      <c r="K14" s="12"/>
      <c r="L14" s="113">
        <f t="shared" ref="L14" si="10">ROUND((J14*K15),0)</f>
        <v>0</v>
      </c>
      <c r="M14" s="113">
        <f t="shared" ref="M14" si="11">ROUND((SUM(J14+L14)),0)</f>
        <v>29580</v>
      </c>
      <c r="O14" s="98" t="s">
        <v>108</v>
      </c>
      <c r="P14" s="50">
        <v>0.22</v>
      </c>
      <c r="Q14" s="52"/>
      <c r="R14" s="48"/>
    </row>
    <row r="15" spans="1:19" x14ac:dyDescent="0.2">
      <c r="A15" s="6">
        <f>IF('Year 01'!A15&gt;=85000,'Year 01'!A15*1.01,'Year 01'!A15*1.02)</f>
        <v>29580</v>
      </c>
      <c r="B15" s="7">
        <v>1</v>
      </c>
      <c r="C15" s="114"/>
      <c r="D15" s="114"/>
      <c r="E15" s="114"/>
      <c r="F15" s="114"/>
      <c r="G15" s="114"/>
      <c r="H15" s="114"/>
      <c r="I15" s="115"/>
      <c r="J15" s="113"/>
      <c r="K15" s="10">
        <v>0</v>
      </c>
      <c r="L15" s="113"/>
      <c r="M15" s="113"/>
      <c r="O15" s="99"/>
      <c r="P15" s="52"/>
      <c r="Q15" s="52"/>
      <c r="R15" s="48"/>
    </row>
    <row r="16" spans="1:19" ht="17" x14ac:dyDescent="0.2">
      <c r="A16" s="25"/>
      <c r="B16" s="25"/>
      <c r="C16" s="114"/>
      <c r="D16" s="114"/>
      <c r="E16" s="114"/>
      <c r="F16" s="114"/>
      <c r="G16" s="114"/>
      <c r="H16" s="114"/>
      <c r="I16" s="115">
        <f t="shared" ref="I16" si="12">A17</f>
        <v>0</v>
      </c>
      <c r="J16" s="113">
        <f t="shared" ref="J16" si="13">ROUND((A17*B17),0)</f>
        <v>0</v>
      </c>
      <c r="K16" s="12"/>
      <c r="L16" s="113">
        <f t="shared" ref="L16" si="14">ROUND((J16*K17),0)</f>
        <v>0</v>
      </c>
      <c r="M16" s="113">
        <f t="shared" ref="M16" si="15">ROUND((SUM(J16+L16)),0)</f>
        <v>0</v>
      </c>
      <c r="O16" s="98" t="s">
        <v>109</v>
      </c>
      <c r="P16" s="53">
        <v>0</v>
      </c>
      <c r="Q16" s="52"/>
      <c r="R16" s="48"/>
    </row>
    <row r="17" spans="1:18" x14ac:dyDescent="0.2">
      <c r="A17" s="6">
        <f>IF('Year 01'!A17&gt;=85000,'Year 01'!A17*1.01,'Year 01'!A17*1.02)</f>
        <v>0</v>
      </c>
      <c r="B17" s="7"/>
      <c r="C17" s="114"/>
      <c r="D17" s="114"/>
      <c r="E17" s="114"/>
      <c r="F17" s="114"/>
      <c r="G17" s="114"/>
      <c r="H17" s="114"/>
      <c r="I17" s="115"/>
      <c r="J17" s="113"/>
      <c r="K17" s="10"/>
      <c r="L17" s="113"/>
      <c r="M17" s="113"/>
      <c r="O17" s="99"/>
      <c r="P17" s="52"/>
      <c r="Q17" s="52"/>
      <c r="R17" s="48"/>
    </row>
    <row r="18" spans="1:18" x14ac:dyDescent="0.2">
      <c r="A18" s="25"/>
      <c r="B18" s="25"/>
      <c r="C18" s="114"/>
      <c r="D18" s="114"/>
      <c r="E18" s="114"/>
      <c r="F18" s="114"/>
      <c r="G18" s="114"/>
      <c r="H18" s="114"/>
      <c r="I18" s="115">
        <f t="shared" ref="I18" si="16">A19</f>
        <v>0</v>
      </c>
      <c r="J18" s="113">
        <f t="shared" ref="J18" si="17">ROUND((A19*B19),0)</f>
        <v>0</v>
      </c>
      <c r="K18" s="12"/>
      <c r="L18" s="113">
        <f t="shared" ref="L18" si="18">ROUND((J18*K19),0)</f>
        <v>0</v>
      </c>
      <c r="M18" s="113">
        <f t="shared" ref="M18" si="19">ROUND((SUM(J18+L18)),0)</f>
        <v>0</v>
      </c>
      <c r="O18" s="126">
        <v>45561</v>
      </c>
      <c r="P18" s="126"/>
      <c r="Q18" s="126"/>
      <c r="R18" s="126"/>
    </row>
    <row r="19" spans="1:18" x14ac:dyDescent="0.2">
      <c r="A19" s="6">
        <f>IF('Year 01'!A19&gt;=85000,'Year 01'!A19*1.01,'Year 01'!A19*1.02)</f>
        <v>0</v>
      </c>
      <c r="B19" s="8"/>
      <c r="C19" s="114"/>
      <c r="D19" s="114"/>
      <c r="E19" s="114"/>
      <c r="F19" s="114"/>
      <c r="G19" s="114"/>
      <c r="H19" s="114"/>
      <c r="I19" s="115"/>
      <c r="J19" s="113"/>
      <c r="K19" s="10"/>
      <c r="L19" s="113"/>
      <c r="M19" s="113"/>
    </row>
    <row r="20" spans="1:18" x14ac:dyDescent="0.2">
      <c r="A20" s="25"/>
      <c r="B20" s="25"/>
      <c r="C20" s="114"/>
      <c r="D20" s="114"/>
      <c r="E20" s="114"/>
      <c r="F20" s="114"/>
      <c r="G20" s="114"/>
      <c r="H20" s="114"/>
      <c r="I20" s="115">
        <f t="shared" ref="I20" si="20">A21</f>
        <v>0</v>
      </c>
      <c r="J20" s="113">
        <f t="shared" ref="J20" si="21">ROUND((A21*B21),0)</f>
        <v>0</v>
      </c>
      <c r="K20" s="12"/>
      <c r="L20" s="113">
        <f t="shared" ref="L20" si="22">ROUND((J20*K21),0)</f>
        <v>0</v>
      </c>
      <c r="M20" s="113">
        <f t="shared" ref="M20" si="23">ROUND((SUM(J20+L20)),0)</f>
        <v>0</v>
      </c>
    </row>
    <row r="21" spans="1:18" x14ac:dyDescent="0.2">
      <c r="A21" s="6">
        <f>IF('Year 01'!A21&gt;=85000,'Year 01'!A21*1.01,'Year 01'!A21*1.02)</f>
        <v>0</v>
      </c>
      <c r="B21" s="8"/>
      <c r="C21" s="114"/>
      <c r="D21" s="114"/>
      <c r="E21" s="114"/>
      <c r="F21" s="114"/>
      <c r="G21" s="114"/>
      <c r="H21" s="114"/>
      <c r="I21" s="115"/>
      <c r="J21" s="113"/>
      <c r="K21" s="10"/>
      <c r="L21" s="113"/>
      <c r="M21" s="113"/>
    </row>
    <row r="22" spans="1:18" x14ac:dyDescent="0.2">
      <c r="A22" s="25"/>
      <c r="B22" s="25"/>
      <c r="C22" s="114"/>
      <c r="D22" s="114"/>
      <c r="E22" s="114"/>
      <c r="F22" s="114"/>
      <c r="G22" s="114"/>
      <c r="H22" s="114"/>
      <c r="I22" s="115">
        <f t="shared" ref="I22" si="24">A23</f>
        <v>0</v>
      </c>
      <c r="J22" s="113">
        <f t="shared" ref="J22" si="25">ROUND((A23*B23),0)</f>
        <v>0</v>
      </c>
      <c r="K22" s="12"/>
      <c r="L22" s="113">
        <f t="shared" ref="L22" si="26">ROUND((J22*K23),0)</f>
        <v>0</v>
      </c>
      <c r="M22" s="113">
        <f t="shared" ref="M22" si="27">ROUND((SUM(J22+L22)),0)</f>
        <v>0</v>
      </c>
    </row>
    <row r="23" spans="1:18" x14ac:dyDescent="0.2">
      <c r="A23" s="6">
        <f>IF('Year 01'!A23&gt;=85000,'Year 01'!A23*1.01,'Year 01'!A23*1.02)</f>
        <v>0</v>
      </c>
      <c r="B23" s="8"/>
      <c r="C23" s="114"/>
      <c r="D23" s="114"/>
      <c r="E23" s="114"/>
      <c r="F23" s="114"/>
      <c r="G23" s="114"/>
      <c r="H23" s="114"/>
      <c r="I23" s="115"/>
      <c r="J23" s="113"/>
      <c r="K23" s="10"/>
      <c r="L23" s="113"/>
      <c r="M23" s="113"/>
    </row>
    <row r="24" spans="1:18" x14ac:dyDescent="0.2">
      <c r="A24" s="25"/>
      <c r="B24" s="25"/>
      <c r="C24" s="114"/>
      <c r="D24" s="114"/>
      <c r="E24" s="114"/>
      <c r="F24" s="114"/>
      <c r="G24" s="114"/>
      <c r="H24" s="114"/>
      <c r="I24" s="115">
        <f t="shared" ref="I24" si="28">A25</f>
        <v>0</v>
      </c>
      <c r="J24" s="113">
        <f t="shared" ref="J24" si="29">ROUND((A25*B25),0)</f>
        <v>0</v>
      </c>
      <c r="K24" s="12"/>
      <c r="L24" s="113">
        <f t="shared" ref="L24" si="30">ROUND((J24*K25),0)</f>
        <v>0</v>
      </c>
      <c r="M24" s="113">
        <f t="shared" ref="M24" si="31">ROUND((SUM(J24+L24)),0)</f>
        <v>0</v>
      </c>
    </row>
    <row r="25" spans="1:18" x14ac:dyDescent="0.2">
      <c r="A25" s="6">
        <f>IF('Year 01'!A25&gt;=85000,'Year 01'!A25*1.01,'Year 01'!A25*1.02)</f>
        <v>0</v>
      </c>
      <c r="B25" s="8"/>
      <c r="C25" s="114"/>
      <c r="D25" s="114"/>
      <c r="E25" s="114"/>
      <c r="F25" s="114"/>
      <c r="G25" s="114"/>
      <c r="H25" s="114"/>
      <c r="I25" s="115"/>
      <c r="J25" s="113"/>
      <c r="K25" s="10"/>
      <c r="L25" s="113"/>
      <c r="M25" s="113"/>
    </row>
    <row r="26" spans="1:18" x14ac:dyDescent="0.2">
      <c r="A26" s="25"/>
      <c r="B26" s="25"/>
      <c r="C26" s="114"/>
      <c r="D26" s="114"/>
      <c r="E26" s="114"/>
      <c r="F26" s="114"/>
      <c r="G26" s="114"/>
      <c r="H26" s="114"/>
      <c r="I26" s="115">
        <f t="shared" ref="I26" si="32">A27</f>
        <v>0</v>
      </c>
      <c r="J26" s="113">
        <f t="shared" ref="J26" si="33">ROUND((A27*B27),0)</f>
        <v>0</v>
      </c>
      <c r="K26" s="12"/>
      <c r="L26" s="113">
        <f t="shared" ref="L26" si="34">ROUND((J26*K27),0)</f>
        <v>0</v>
      </c>
      <c r="M26" s="113">
        <f t="shared" ref="M26" si="35">ROUND((SUM(J26+L26)),0)</f>
        <v>0</v>
      </c>
    </row>
    <row r="27" spans="1:18" ht="17" thickBot="1" x14ac:dyDescent="0.25">
      <c r="A27" s="6">
        <f>IF('Year 01'!A27&gt;=85000,'Year 01'!A27*1.01,'Year 01'!A27*1.02)</f>
        <v>0</v>
      </c>
      <c r="B27" s="8"/>
      <c r="C27" s="117"/>
      <c r="D27" s="117"/>
      <c r="E27" s="117"/>
      <c r="F27" s="117"/>
      <c r="G27" s="117"/>
      <c r="H27" s="117"/>
      <c r="I27" s="116"/>
      <c r="J27" s="113"/>
      <c r="K27" s="13"/>
      <c r="L27" s="113"/>
      <c r="M27" s="113"/>
    </row>
    <row r="28" spans="1:18" ht="28" customHeight="1" thickBot="1" x14ac:dyDescent="0.25">
      <c r="E28" s="103" t="s">
        <v>20</v>
      </c>
      <c r="F28" s="103"/>
      <c r="G28" s="103"/>
      <c r="H28" s="103"/>
      <c r="I28" s="104"/>
      <c r="J28" s="40">
        <f>ROUND((SUM(J8:J27)),0)</f>
        <v>98391</v>
      </c>
      <c r="L28" s="40">
        <f>ROUND((SUM(L8:L27)),0)</f>
        <v>28431</v>
      </c>
      <c r="M28" s="40">
        <f>ROUND((SUM(M8:M27)),0)</f>
        <v>126822</v>
      </c>
    </row>
    <row r="31" spans="1:18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8" ht="17" x14ac:dyDescent="0.2">
      <c r="D32" s="56" t="s">
        <v>24</v>
      </c>
      <c r="E32" s="111"/>
      <c r="F32" s="111"/>
      <c r="G32" s="111"/>
      <c r="H32" s="111"/>
      <c r="I32" s="111"/>
      <c r="J32" s="11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12"/>
      <c r="F33" s="112"/>
      <c r="G33" s="112"/>
      <c r="H33" s="112"/>
      <c r="I33" s="112"/>
      <c r="J33" s="112"/>
      <c r="K33" s="60"/>
      <c r="L33" s="59" t="s">
        <v>47</v>
      </c>
      <c r="M33" s="45">
        <v>4109</v>
      </c>
    </row>
    <row r="34" spans="4:13" ht="31" customHeight="1" thickBot="1" x14ac:dyDescent="0.25">
      <c r="D34" s="107" t="s">
        <v>97</v>
      </c>
      <c r="E34" s="107"/>
      <c r="F34" s="107"/>
      <c r="G34" s="107"/>
      <c r="H34" s="107"/>
      <c r="I34" s="107"/>
      <c r="J34" s="107"/>
      <c r="K34" s="108"/>
      <c r="L34" s="61" t="s">
        <v>47</v>
      </c>
      <c r="M34" s="41">
        <f>ROUND((SUM(M32:M33)),0)</f>
        <v>4109</v>
      </c>
    </row>
    <row r="36" spans="4:13" ht="34" customHeight="1" thickBot="1" x14ac:dyDescent="0.25">
      <c r="D36" s="105" t="s">
        <v>26</v>
      </c>
      <c r="E36" s="105"/>
      <c r="F36" s="105"/>
      <c r="G36" s="105"/>
      <c r="H36" s="105"/>
      <c r="I36" s="105"/>
      <c r="J36" s="105"/>
      <c r="K36" s="105"/>
      <c r="L36" s="105"/>
      <c r="M36" s="10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8600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4500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15000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800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135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260</v>
      </c>
    </row>
    <row r="47" spans="4:13" ht="18" thickBot="1" x14ac:dyDescent="0.25">
      <c r="D47" s="59" t="s">
        <v>136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3000</v>
      </c>
    </row>
    <row r="48" spans="4:13" ht="34" customHeight="1" thickBot="1" x14ac:dyDescent="0.25">
      <c r="D48" s="106" t="s">
        <v>34</v>
      </c>
      <c r="E48" s="106"/>
      <c r="F48" s="106"/>
      <c r="G48" s="106"/>
      <c r="H48" s="106"/>
      <c r="I48" s="106"/>
      <c r="J48" s="106"/>
      <c r="K48" s="106"/>
      <c r="L48" s="66" t="s">
        <v>47</v>
      </c>
      <c r="M48" s="42">
        <f>ROUND((SUM(M37:M47)),0)</f>
        <v>32160</v>
      </c>
    </row>
    <row r="50" spans="4:13" ht="34" customHeight="1" thickBot="1" x14ac:dyDescent="0.25">
      <c r="D50" s="105" t="s">
        <v>35</v>
      </c>
      <c r="E50" s="105"/>
      <c r="F50" s="105"/>
      <c r="G50" s="105"/>
      <c r="H50" s="105"/>
      <c r="I50" s="105"/>
      <c r="J50" s="105"/>
      <c r="K50" s="105"/>
      <c r="L50" s="10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70200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06" t="s">
        <v>42</v>
      </c>
      <c r="E63" s="106"/>
      <c r="F63" s="106"/>
      <c r="G63" s="106"/>
      <c r="H63" s="106"/>
      <c r="I63" s="106"/>
      <c r="J63" s="106"/>
      <c r="K63" s="106"/>
      <c r="L63" s="66" t="s">
        <v>47</v>
      </c>
      <c r="M63" s="42">
        <f>ROUND((SUM(M51:M62)),0)</f>
        <v>70200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163091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233291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79915</v>
      </c>
    </row>
    <row r="70" spans="4:13" ht="34" customHeight="1" thickBot="1" x14ac:dyDescent="0.25">
      <c r="D70" s="101" t="s">
        <v>101</v>
      </c>
      <c r="E70" s="101"/>
      <c r="L70" s="66" t="s">
        <v>47</v>
      </c>
      <c r="M70" s="42">
        <f>ROUND((SUM(M68,M69)),0)</f>
        <v>313206</v>
      </c>
    </row>
  </sheetData>
  <sheetProtection algorithmName="SHA-512" hashValue="XE4hTo1frhj4KPOtEbMvlRz645FxTDtWfyISzBKy86Rc5WAcPE2zSAMrIAbY1d52F7s5tPVg46Nyy/6cYQ7mgg==" saltValue="uT/owOKIKEjtRPsQC2GwlQ==" spinCount="100000" sheet="1" objects="1" scenarios="1"/>
  <mergeCells count="139">
    <mergeCell ref="O8:R8"/>
    <mergeCell ref="O9:Q9"/>
    <mergeCell ref="O11:Q11"/>
    <mergeCell ref="O18:R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L24:L25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O5:S5"/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</mergeCells>
  <pageMargins left="0.7" right="0.7" top="0.75" bottom="0.75" header="0.3" footer="0.3"/>
  <pageSetup scale="43" orientation="portrait" horizontalDpi="0" verticalDpi="0"/>
  <ignoredErrors>
    <ignoredError sqref="I8:I27 A9:A27 F6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048D-B888-E047-8271-A7346D9F7CF6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9.1640625" style="1" customWidth="1"/>
    <col min="3" max="3" width="9.164062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2" width="10.83203125" style="1" customWidth="1"/>
    <col min="13" max="13" width="11" style="1" customWidth="1"/>
    <col min="14" max="14" width="0" style="1" hidden="1" customWidth="1"/>
    <col min="15" max="15" width="11.6640625" style="1" customWidth="1"/>
    <col min="16" max="16" width="7" style="1" customWidth="1"/>
    <col min="17" max="17" width="9.5" style="1" customWidth="1"/>
    <col min="18" max="16384" width="10.83203125" style="1"/>
  </cols>
  <sheetData>
    <row r="1" spans="1:17" ht="24" customHeight="1" x14ac:dyDescent="0.2">
      <c r="B1" s="129" t="s">
        <v>0</v>
      </c>
      <c r="C1" s="129"/>
      <c r="D1" s="129"/>
      <c r="E1" s="129"/>
      <c r="F1" s="129"/>
      <c r="G1" s="136" t="str">
        <f>'Year 01'!G1</f>
        <v>PI</v>
      </c>
      <c r="H1" s="136"/>
      <c r="I1" s="136"/>
      <c r="J1" s="136"/>
      <c r="K1" s="136"/>
      <c r="L1" s="132"/>
      <c r="M1" s="132"/>
      <c r="N1" s="132"/>
      <c r="O1" s="132"/>
      <c r="P1" s="132"/>
      <c r="Q1" s="2" t="s">
        <v>90</v>
      </c>
    </row>
    <row r="2" spans="1:17" x14ac:dyDescent="0.2">
      <c r="B2" s="131" t="s">
        <v>94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  <c r="M2" s="130"/>
      <c r="N2" s="130"/>
      <c r="O2" s="130" t="s">
        <v>4</v>
      </c>
      <c r="P2" s="130"/>
      <c r="Q2" s="130"/>
    </row>
    <row r="3" spans="1:17" x14ac:dyDescent="0.2">
      <c r="A3" s="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28">
        <f>'Year 02'!O3+1</f>
        <v>46539</v>
      </c>
      <c r="M3" s="128"/>
      <c r="N3" s="128"/>
      <c r="O3" s="128">
        <f>EDATE(L3,12)-1</f>
        <v>46904</v>
      </c>
      <c r="P3" s="128"/>
      <c r="Q3" s="128"/>
    </row>
    <row r="4" spans="1:17" x14ac:dyDescent="0.2"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4"/>
      <c r="M4" s="5"/>
      <c r="P4" s="4"/>
      <c r="Q4" s="4"/>
    </row>
    <row r="5" spans="1:17" s="47" customFormat="1" ht="65" customHeight="1" x14ac:dyDescent="0.2">
      <c r="A5" s="109" t="s">
        <v>6</v>
      </c>
      <c r="B5" s="109"/>
      <c r="C5" s="14"/>
      <c r="D5" s="14"/>
      <c r="E5" s="14"/>
      <c r="F5" s="14"/>
      <c r="G5" s="14"/>
      <c r="K5" s="110" t="s">
        <v>7</v>
      </c>
      <c r="L5" s="110"/>
      <c r="M5" s="15"/>
      <c r="N5" s="15"/>
      <c r="O5" s="15"/>
    </row>
    <row r="6" spans="1:17" ht="51" customHeight="1" x14ac:dyDescent="0.2">
      <c r="A6" s="119" t="s">
        <v>18</v>
      </c>
      <c r="B6" s="121" t="s">
        <v>111</v>
      </c>
      <c r="C6" s="123"/>
      <c r="D6" s="123" t="s">
        <v>8</v>
      </c>
      <c r="E6" s="123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</row>
    <row r="7" spans="1:17" x14ac:dyDescent="0.2">
      <c r="A7" s="120"/>
      <c r="B7" s="122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7" x14ac:dyDescent="0.2">
      <c r="A8" s="27"/>
      <c r="B8" s="27"/>
      <c r="C8" s="114"/>
      <c r="D8" s="114" t="s">
        <v>129</v>
      </c>
      <c r="E8" s="114" t="s">
        <v>19</v>
      </c>
      <c r="F8" s="114"/>
      <c r="G8" s="114"/>
      <c r="H8" s="114">
        <v>1</v>
      </c>
      <c r="I8" s="115">
        <f>A9</f>
        <v>89465.8</v>
      </c>
      <c r="J8" s="113">
        <f>ROUND((A9*B9),0)</f>
        <v>9941</v>
      </c>
      <c r="K8" s="9"/>
      <c r="L8" s="113">
        <f>ROUND((J8*K9),0)</f>
        <v>3628</v>
      </c>
      <c r="M8" s="113">
        <f>ROUND((SUM(J8+L8)),0)</f>
        <v>13569</v>
      </c>
      <c r="O8" s="124" t="s">
        <v>105</v>
      </c>
      <c r="P8" s="124"/>
      <c r="Q8" s="124"/>
    </row>
    <row r="9" spans="1:17" x14ac:dyDescent="0.2">
      <c r="A9" s="16">
        <f>'Year 02'!A9*1.03</f>
        <v>89465.8</v>
      </c>
      <c r="B9" s="7">
        <f>1/9</f>
        <v>0.1111111111111111</v>
      </c>
      <c r="C9" s="114"/>
      <c r="D9" s="114"/>
      <c r="E9" s="114"/>
      <c r="F9" s="114"/>
      <c r="G9" s="114"/>
      <c r="H9" s="114"/>
      <c r="I9" s="115"/>
      <c r="J9" s="113"/>
      <c r="K9" s="10">
        <v>0.36499999999999999</v>
      </c>
      <c r="L9" s="113"/>
      <c r="M9" s="113"/>
      <c r="O9" s="124"/>
      <c r="P9" s="124"/>
      <c r="Q9" s="124"/>
    </row>
    <row r="10" spans="1:17" ht="17" customHeight="1" x14ac:dyDescent="0.2">
      <c r="A10" s="26" t="s">
        <v>61</v>
      </c>
      <c r="B10" s="26"/>
      <c r="C10" s="114"/>
      <c r="D10" s="114" t="s">
        <v>130</v>
      </c>
      <c r="E10" s="114" t="s">
        <v>131</v>
      </c>
      <c r="F10" s="114"/>
      <c r="G10" s="114"/>
      <c r="H10" s="114">
        <v>1</v>
      </c>
      <c r="I10" s="115">
        <f t="shared" ref="I10" si="0">A11</f>
        <v>75643.199999999997</v>
      </c>
      <c r="J10" s="113">
        <f t="shared" ref="J10" si="1">ROUND((A11*B11),0)</f>
        <v>8405</v>
      </c>
      <c r="K10" s="11"/>
      <c r="L10" s="113">
        <f t="shared" ref="L10" si="2">ROUND((J10*K11),0)</f>
        <v>3068</v>
      </c>
      <c r="M10" s="113">
        <f t="shared" ref="M10" si="3">ROUND((SUM(J10+L10)),0)</f>
        <v>11473</v>
      </c>
      <c r="O10" s="98" t="s">
        <v>106</v>
      </c>
      <c r="P10" s="50">
        <v>0.36499999999999999</v>
      </c>
      <c r="Q10" s="49"/>
    </row>
    <row r="11" spans="1:17" x14ac:dyDescent="0.2">
      <c r="A11" s="6">
        <f>'Year 02'!A11*1.03</f>
        <v>75643.199999999997</v>
      </c>
      <c r="B11" s="7">
        <f>1/9</f>
        <v>0.1111111111111111</v>
      </c>
      <c r="C11" s="114"/>
      <c r="D11" s="114"/>
      <c r="E11" s="114"/>
      <c r="F11" s="114"/>
      <c r="G11" s="114"/>
      <c r="H11" s="114"/>
      <c r="I11" s="115"/>
      <c r="J11" s="113"/>
      <c r="K11" s="10">
        <v>0.36499999999999999</v>
      </c>
      <c r="L11" s="113"/>
      <c r="M11" s="113"/>
      <c r="O11" s="125"/>
      <c r="P11" s="125"/>
      <c r="Q11" s="125"/>
    </row>
    <row r="12" spans="1:17" ht="34" x14ac:dyDescent="0.2">
      <c r="A12" s="25"/>
      <c r="B12" s="25"/>
      <c r="C12" s="114"/>
      <c r="D12" s="114" t="s">
        <v>132</v>
      </c>
      <c r="E12" s="114" t="s">
        <v>133</v>
      </c>
      <c r="F12" s="114">
        <v>12</v>
      </c>
      <c r="G12" s="114"/>
      <c r="H12" s="114"/>
      <c r="I12" s="115">
        <f t="shared" ref="I12" si="4">A13</f>
        <v>52530</v>
      </c>
      <c r="J12" s="113">
        <f t="shared" ref="J12" si="5">ROUND((A13*B13),0)</f>
        <v>52530</v>
      </c>
      <c r="K12" s="12"/>
      <c r="L12" s="113">
        <f t="shared" ref="L12" si="6">ROUND((J12*K13),0)</f>
        <v>22588</v>
      </c>
      <c r="M12" s="113">
        <f t="shared" ref="M12" si="7">ROUND((SUM(J12+L12)),0)</f>
        <v>75118</v>
      </c>
      <c r="O12" s="98" t="s">
        <v>107</v>
      </c>
      <c r="P12" s="50">
        <v>0.43</v>
      </c>
      <c r="Q12" s="49"/>
    </row>
    <row r="13" spans="1:17" x14ac:dyDescent="0.2">
      <c r="A13" s="6">
        <f>'Year 02'!A13*1.03</f>
        <v>52530</v>
      </c>
      <c r="B13" s="7">
        <v>1</v>
      </c>
      <c r="C13" s="114"/>
      <c r="D13" s="114"/>
      <c r="E13" s="114"/>
      <c r="F13" s="114"/>
      <c r="G13" s="114"/>
      <c r="H13" s="114"/>
      <c r="I13" s="115"/>
      <c r="J13" s="113"/>
      <c r="K13" s="10">
        <v>0.43</v>
      </c>
      <c r="L13" s="113"/>
      <c r="M13" s="113"/>
      <c r="O13" s="99"/>
      <c r="P13" s="52"/>
      <c r="Q13" s="52"/>
    </row>
    <row r="14" spans="1:17" ht="34" x14ac:dyDescent="0.2">
      <c r="A14" s="25"/>
      <c r="B14" s="25"/>
      <c r="C14" s="114"/>
      <c r="D14" s="114" t="s">
        <v>132</v>
      </c>
      <c r="E14" s="114" t="s">
        <v>134</v>
      </c>
      <c r="F14" s="114">
        <v>12</v>
      </c>
      <c r="G14" s="114"/>
      <c r="H14" s="114"/>
      <c r="I14" s="115">
        <f t="shared" ref="I14" si="8">A15</f>
        <v>30467.4</v>
      </c>
      <c r="J14" s="113">
        <f t="shared" ref="J14" si="9">ROUND((A15*B15),0)</f>
        <v>30467</v>
      </c>
      <c r="K14" s="12"/>
      <c r="L14" s="113">
        <f t="shared" ref="L14" si="10">ROUND((J14*K15),0)</f>
        <v>0</v>
      </c>
      <c r="M14" s="113">
        <f t="shared" ref="M14" si="11">ROUND((SUM(J14+L14)),0)</f>
        <v>30467</v>
      </c>
      <c r="O14" s="98" t="s">
        <v>108</v>
      </c>
      <c r="P14" s="50">
        <v>0.22</v>
      </c>
      <c r="Q14" s="52"/>
    </row>
    <row r="15" spans="1:17" x14ac:dyDescent="0.2">
      <c r="A15" s="6">
        <f>'Year 02'!A15*1.03</f>
        <v>30467.4</v>
      </c>
      <c r="B15" s="7">
        <v>1</v>
      </c>
      <c r="C15" s="114"/>
      <c r="D15" s="114"/>
      <c r="E15" s="114"/>
      <c r="F15" s="114"/>
      <c r="G15" s="114"/>
      <c r="H15" s="114"/>
      <c r="I15" s="115"/>
      <c r="J15" s="113"/>
      <c r="K15" s="10">
        <v>0</v>
      </c>
      <c r="L15" s="113"/>
      <c r="M15" s="113"/>
      <c r="O15" s="99"/>
      <c r="P15" s="52"/>
      <c r="Q15" s="52"/>
    </row>
    <row r="16" spans="1:17" ht="17" x14ac:dyDescent="0.2">
      <c r="A16" s="25"/>
      <c r="B16" s="25"/>
      <c r="C16" s="114"/>
      <c r="D16" s="114"/>
      <c r="E16" s="114"/>
      <c r="F16" s="114"/>
      <c r="G16" s="114"/>
      <c r="H16" s="114"/>
      <c r="I16" s="115">
        <f t="shared" ref="I16" si="12">A17</f>
        <v>0</v>
      </c>
      <c r="J16" s="113">
        <f t="shared" ref="J16" si="13">ROUND((A17*B17),0)</f>
        <v>0</v>
      </c>
      <c r="K16" s="12"/>
      <c r="L16" s="113">
        <f t="shared" ref="L16" si="14">ROUND((J16*K17),0)</f>
        <v>0</v>
      </c>
      <c r="M16" s="113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02'!A17*1.03</f>
        <v>0</v>
      </c>
      <c r="B17" s="7"/>
      <c r="C17" s="114"/>
      <c r="D17" s="114"/>
      <c r="E17" s="114"/>
      <c r="F17" s="114"/>
      <c r="G17" s="114"/>
      <c r="H17" s="114"/>
      <c r="I17" s="115"/>
      <c r="J17" s="113"/>
      <c r="K17" s="10"/>
      <c r="L17" s="113"/>
      <c r="M17" s="113"/>
      <c r="O17" s="99"/>
      <c r="P17" s="52"/>
      <c r="Q17" s="52"/>
    </row>
    <row r="18" spans="1:17" x14ac:dyDescent="0.2">
      <c r="A18" s="25"/>
      <c r="B18" s="25"/>
      <c r="C18" s="114"/>
      <c r="D18" s="114"/>
      <c r="E18" s="114"/>
      <c r="F18" s="114"/>
      <c r="G18" s="114"/>
      <c r="H18" s="114"/>
      <c r="I18" s="115">
        <f t="shared" ref="I18" si="16">A19</f>
        <v>0</v>
      </c>
      <c r="J18" s="113">
        <f t="shared" ref="J18" si="17">ROUND((A19*B19),0)</f>
        <v>0</v>
      </c>
      <c r="K18" s="12"/>
      <c r="L18" s="113">
        <f t="shared" ref="L18" si="18">ROUND((J18*K19),0)</f>
        <v>0</v>
      </c>
      <c r="M18" s="113">
        <f t="shared" ref="M18" si="19">ROUND((SUM(J18+L18)),0)</f>
        <v>0</v>
      </c>
      <c r="O18" s="126">
        <v>45561</v>
      </c>
      <c r="P18" s="126"/>
      <c r="Q18" s="126"/>
    </row>
    <row r="19" spans="1:17" x14ac:dyDescent="0.2">
      <c r="A19" s="6">
        <f>'Year 02'!A19*1.03</f>
        <v>0</v>
      </c>
      <c r="B19" s="8"/>
      <c r="C19" s="114"/>
      <c r="D19" s="114"/>
      <c r="E19" s="114"/>
      <c r="F19" s="114"/>
      <c r="G19" s="114"/>
      <c r="H19" s="114"/>
      <c r="I19" s="115"/>
      <c r="J19" s="113"/>
      <c r="K19" s="10"/>
      <c r="L19" s="113"/>
      <c r="M19" s="113"/>
    </row>
    <row r="20" spans="1:17" x14ac:dyDescent="0.2">
      <c r="A20" s="25"/>
      <c r="B20" s="25"/>
      <c r="C20" s="114"/>
      <c r="D20" s="114"/>
      <c r="E20" s="114"/>
      <c r="F20" s="114"/>
      <c r="G20" s="114"/>
      <c r="H20" s="114"/>
      <c r="I20" s="115">
        <f t="shared" ref="I20" si="20">A21</f>
        <v>0</v>
      </c>
      <c r="J20" s="113">
        <f t="shared" ref="J20" si="21">ROUND((A21*B21),0)</f>
        <v>0</v>
      </c>
      <c r="K20" s="12"/>
      <c r="L20" s="113">
        <f t="shared" ref="L20" si="22">ROUND((J20*K21),0)</f>
        <v>0</v>
      </c>
      <c r="M20" s="113">
        <f t="shared" ref="M20" si="23">ROUND((SUM(J20+L20)),0)</f>
        <v>0</v>
      </c>
    </row>
    <row r="21" spans="1:17" x14ac:dyDescent="0.2">
      <c r="A21" s="6">
        <f>'Year 02'!A21*1.03</f>
        <v>0</v>
      </c>
      <c r="B21" s="8"/>
      <c r="C21" s="114"/>
      <c r="D21" s="114"/>
      <c r="E21" s="114"/>
      <c r="F21" s="114"/>
      <c r="G21" s="114"/>
      <c r="H21" s="114"/>
      <c r="I21" s="115"/>
      <c r="J21" s="113"/>
      <c r="K21" s="10"/>
      <c r="L21" s="113"/>
      <c r="M21" s="113"/>
    </row>
    <row r="22" spans="1:17" x14ac:dyDescent="0.2">
      <c r="A22" s="25"/>
      <c r="B22" s="25"/>
      <c r="C22" s="114"/>
      <c r="D22" s="114"/>
      <c r="E22" s="114"/>
      <c r="F22" s="114"/>
      <c r="G22" s="114"/>
      <c r="H22" s="114"/>
      <c r="I22" s="115">
        <f t="shared" ref="I22" si="24">A23</f>
        <v>0</v>
      </c>
      <c r="J22" s="113">
        <f t="shared" ref="J22" si="25">ROUND((A23*B23),0)</f>
        <v>0</v>
      </c>
      <c r="K22" s="12"/>
      <c r="L22" s="113">
        <f t="shared" ref="L22" si="26">ROUND((J22*K23),0)</f>
        <v>0</v>
      </c>
      <c r="M22" s="113">
        <f t="shared" ref="M22" si="27">ROUND((SUM(J22+L22)),0)</f>
        <v>0</v>
      </c>
    </row>
    <row r="23" spans="1:17" x14ac:dyDescent="0.2">
      <c r="A23" s="6">
        <f>'Year 02'!A23*1.03</f>
        <v>0</v>
      </c>
      <c r="B23" s="8"/>
      <c r="C23" s="114"/>
      <c r="D23" s="114"/>
      <c r="E23" s="114"/>
      <c r="F23" s="114"/>
      <c r="G23" s="114"/>
      <c r="H23" s="114"/>
      <c r="I23" s="115"/>
      <c r="J23" s="113"/>
      <c r="K23" s="10"/>
      <c r="L23" s="113"/>
      <c r="M23" s="113"/>
    </row>
    <row r="24" spans="1:17" x14ac:dyDescent="0.2">
      <c r="A24" s="25"/>
      <c r="B24" s="25"/>
      <c r="C24" s="114"/>
      <c r="D24" s="114"/>
      <c r="E24" s="114"/>
      <c r="F24" s="114"/>
      <c r="G24" s="114"/>
      <c r="H24" s="114"/>
      <c r="I24" s="115">
        <f t="shared" ref="I24" si="28">A25</f>
        <v>0</v>
      </c>
      <c r="J24" s="113">
        <f t="shared" ref="J24" si="29">ROUND((A25*B25),0)</f>
        <v>0</v>
      </c>
      <c r="K24" s="12"/>
      <c r="L24" s="113">
        <f t="shared" ref="L24" si="30">ROUND((J24*K25),0)</f>
        <v>0</v>
      </c>
      <c r="M24" s="113">
        <f t="shared" ref="M24" si="31">ROUND((SUM(J24+L24)),0)</f>
        <v>0</v>
      </c>
    </row>
    <row r="25" spans="1:17" x14ac:dyDescent="0.2">
      <c r="A25" s="6">
        <f>'Year 02'!A25*1.03</f>
        <v>0</v>
      </c>
      <c r="B25" s="8"/>
      <c r="C25" s="114"/>
      <c r="D25" s="114"/>
      <c r="E25" s="114"/>
      <c r="F25" s="114"/>
      <c r="G25" s="114"/>
      <c r="H25" s="114"/>
      <c r="I25" s="115"/>
      <c r="J25" s="113"/>
      <c r="K25" s="10"/>
      <c r="L25" s="113"/>
      <c r="M25" s="113"/>
    </row>
    <row r="26" spans="1:17" x14ac:dyDescent="0.2">
      <c r="A26" s="25"/>
      <c r="B26" s="25"/>
      <c r="C26" s="114"/>
      <c r="D26" s="114"/>
      <c r="E26" s="114"/>
      <c r="F26" s="114"/>
      <c r="G26" s="114"/>
      <c r="H26" s="114"/>
      <c r="I26" s="115">
        <f t="shared" ref="I26" si="32">A27</f>
        <v>0</v>
      </c>
      <c r="J26" s="113">
        <f t="shared" ref="J26" si="33">ROUND((A27*B27),0)</f>
        <v>0</v>
      </c>
      <c r="K26" s="12"/>
      <c r="L26" s="113">
        <f t="shared" ref="L26" si="34">ROUND((J26*K27),0)</f>
        <v>0</v>
      </c>
      <c r="M26" s="113">
        <f t="shared" ref="M26" si="35">ROUND((SUM(J26+L26)),0)</f>
        <v>0</v>
      </c>
    </row>
    <row r="27" spans="1:17" ht="17" thickBot="1" x14ac:dyDescent="0.25">
      <c r="A27" s="6">
        <f>'Year 02'!A27*1.03</f>
        <v>0</v>
      </c>
      <c r="B27" s="8"/>
      <c r="C27" s="117"/>
      <c r="D27" s="117"/>
      <c r="E27" s="117"/>
      <c r="F27" s="117"/>
      <c r="G27" s="117"/>
      <c r="H27" s="117"/>
      <c r="I27" s="116"/>
      <c r="J27" s="113"/>
      <c r="K27" s="13"/>
      <c r="L27" s="113"/>
      <c r="M27" s="113"/>
    </row>
    <row r="28" spans="1:17" ht="28" customHeight="1" thickBot="1" x14ac:dyDescent="0.25">
      <c r="E28" s="103" t="s">
        <v>20</v>
      </c>
      <c r="F28" s="103"/>
      <c r="G28" s="103"/>
      <c r="H28" s="103"/>
      <c r="I28" s="104"/>
      <c r="J28" s="40">
        <f>ROUND((SUM(J8:J27)),0)</f>
        <v>101343</v>
      </c>
      <c r="L28" s="40">
        <f>ROUND((SUM(L8:L27)),0)</f>
        <v>29284</v>
      </c>
      <c r="M28" s="40">
        <f>ROUND((SUM(M8:M27)),0)</f>
        <v>130627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11"/>
      <c r="F32" s="111"/>
      <c r="G32" s="111"/>
      <c r="H32" s="111"/>
      <c r="I32" s="111"/>
      <c r="J32" s="111"/>
      <c r="K32" s="57"/>
      <c r="L32" s="56" t="s">
        <v>47</v>
      </c>
      <c r="M32" s="58">
        <v>1656</v>
      </c>
    </row>
    <row r="33" spans="4:13" ht="18" thickBot="1" x14ac:dyDescent="0.25">
      <c r="D33" s="59" t="s">
        <v>25</v>
      </c>
      <c r="E33" s="112"/>
      <c r="F33" s="112"/>
      <c r="G33" s="112"/>
      <c r="H33" s="112"/>
      <c r="I33" s="112"/>
      <c r="J33" s="112"/>
      <c r="K33" s="60"/>
      <c r="L33" s="59" t="s">
        <v>47</v>
      </c>
      <c r="M33" s="45">
        <v>0</v>
      </c>
    </row>
    <row r="34" spans="4:13" ht="31" customHeight="1" thickBot="1" x14ac:dyDescent="0.25">
      <c r="D34" s="107" t="s">
        <v>97</v>
      </c>
      <c r="E34" s="107"/>
      <c r="F34" s="107"/>
      <c r="G34" s="107"/>
      <c r="H34" s="107"/>
      <c r="I34" s="107"/>
      <c r="J34" s="107"/>
      <c r="K34" s="108"/>
      <c r="L34" s="61" t="s">
        <v>47</v>
      </c>
      <c r="M34" s="41">
        <f>ROUND((SUM(M32:M33)),0)</f>
        <v>1656</v>
      </c>
    </row>
    <row r="36" spans="4:13" ht="34" customHeight="1" thickBot="1" x14ac:dyDescent="0.25">
      <c r="D36" s="105" t="s">
        <v>26</v>
      </c>
      <c r="E36" s="105"/>
      <c r="F36" s="105"/>
      <c r="G36" s="105"/>
      <c r="H36" s="105"/>
      <c r="I36" s="105"/>
      <c r="J36" s="105"/>
      <c r="K36" s="105"/>
      <c r="L36" s="105"/>
      <c r="M36" s="10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5000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4500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15000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800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135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260</v>
      </c>
    </row>
    <row r="47" spans="4:13" ht="18" thickBot="1" x14ac:dyDescent="0.25">
      <c r="D47" s="59" t="s">
        <v>136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3000</v>
      </c>
    </row>
    <row r="48" spans="4:13" ht="34" customHeight="1" thickBot="1" x14ac:dyDescent="0.25">
      <c r="D48" s="106" t="s">
        <v>34</v>
      </c>
      <c r="E48" s="106"/>
      <c r="F48" s="106"/>
      <c r="G48" s="106"/>
      <c r="H48" s="106"/>
      <c r="I48" s="106"/>
      <c r="J48" s="106"/>
      <c r="K48" s="106"/>
      <c r="L48" s="66" t="s">
        <v>47</v>
      </c>
      <c r="M48" s="42">
        <f>ROUND((SUM(M37:M47)),0)</f>
        <v>28560</v>
      </c>
    </row>
    <row r="50" spans="4:13" ht="34" customHeight="1" thickBot="1" x14ac:dyDescent="0.25">
      <c r="D50" s="105" t="s">
        <v>35</v>
      </c>
      <c r="E50" s="105"/>
      <c r="F50" s="105"/>
      <c r="G50" s="105"/>
      <c r="H50" s="105"/>
      <c r="I50" s="105"/>
      <c r="J50" s="105"/>
      <c r="K50" s="105"/>
      <c r="L50" s="10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70200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06" t="s">
        <v>42</v>
      </c>
      <c r="E63" s="106"/>
      <c r="F63" s="106"/>
      <c r="G63" s="106"/>
      <c r="H63" s="106"/>
      <c r="I63" s="106"/>
      <c r="J63" s="106"/>
      <c r="K63" s="106"/>
      <c r="L63" s="66" t="s">
        <v>47</v>
      </c>
      <c r="M63" s="42">
        <f>ROUND((SUM(M51:M62)),0)</f>
        <v>70200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160843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231043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78813</v>
      </c>
    </row>
    <row r="70" spans="4:13" ht="34" customHeight="1" thickBot="1" x14ac:dyDescent="0.25">
      <c r="D70" s="101" t="s">
        <v>102</v>
      </c>
      <c r="E70" s="101"/>
      <c r="L70" s="66" t="s">
        <v>47</v>
      </c>
      <c r="M70" s="42">
        <f>ROUND((SUM(M68,M69)),0)</f>
        <v>309856</v>
      </c>
    </row>
  </sheetData>
  <sheetProtection algorithmName="SHA-512" hashValue="xG66NOf+M3twlAXJKFAzY6ah/i35YQhfZDaSdWO16o5woJJ1dtqazqhCRD8ukBpLLSoAiFbVt6tKFDNJJ6810w==" saltValue="1yfpe6HNntfDVlnAbQHeAw==" spinCount="100000" sheet="1" objects="1" scenarios="1"/>
  <mergeCells count="138"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</mergeCells>
  <pageMargins left="0.7" right="0.7" top="0.75" bottom="0.75" header="0.3" footer="0.3"/>
  <pageSetup scale="44" orientation="portrait" horizontalDpi="0" verticalDpi="0"/>
  <ignoredErrors>
    <ignoredError sqref="A9:A28 I8:I27 F6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D949-6AF4-BE4A-B5FE-C5148847B645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10.83203125" style="1"/>
    <col min="3" max="3" width="9.5" style="1" hidden="1" customWidth="1"/>
    <col min="4" max="4" width="21.6640625" style="1" customWidth="1"/>
    <col min="5" max="8" width="9.1640625" style="1" customWidth="1"/>
    <col min="9" max="10" width="10.83203125" style="1"/>
    <col min="11" max="11" width="8.33203125" style="1" customWidth="1"/>
    <col min="12" max="13" width="10.83203125" style="1" customWidth="1"/>
    <col min="14" max="14" width="0" style="1" hidden="1" customWidth="1"/>
    <col min="15" max="15" width="10.83203125" style="1" customWidth="1"/>
    <col min="16" max="16" width="7" style="1" customWidth="1"/>
    <col min="17" max="17" width="9.33203125" style="1" customWidth="1"/>
    <col min="18" max="16384" width="10.83203125" style="1"/>
  </cols>
  <sheetData>
    <row r="1" spans="1:17" ht="27" customHeight="1" x14ac:dyDescent="0.2">
      <c r="B1" s="129" t="s">
        <v>0</v>
      </c>
      <c r="C1" s="129"/>
      <c r="D1" s="129"/>
      <c r="E1" s="129"/>
      <c r="F1" s="129"/>
      <c r="G1" s="136" t="str">
        <f>'Year 01'!G1</f>
        <v>PI</v>
      </c>
      <c r="H1" s="136"/>
      <c r="I1" s="136"/>
      <c r="J1" s="136"/>
      <c r="K1" s="136"/>
      <c r="L1" s="132"/>
      <c r="M1" s="132"/>
      <c r="N1" s="132"/>
      <c r="O1" s="132"/>
      <c r="P1" s="132"/>
      <c r="Q1" s="2" t="s">
        <v>91</v>
      </c>
    </row>
    <row r="2" spans="1:17" x14ac:dyDescent="0.2">
      <c r="B2" s="131" t="s">
        <v>95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  <c r="M2" s="130"/>
      <c r="N2" s="130"/>
      <c r="O2" s="130" t="s">
        <v>4</v>
      </c>
      <c r="P2" s="130"/>
      <c r="Q2" s="130"/>
    </row>
    <row r="3" spans="1:17" x14ac:dyDescent="0.2">
      <c r="A3" s="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28">
        <f>'Year 03'!O3+1</f>
        <v>46905</v>
      </c>
      <c r="M3" s="128"/>
      <c r="N3" s="128"/>
      <c r="O3" s="128">
        <f>EDATE(L3,12)-1</f>
        <v>47269</v>
      </c>
      <c r="P3" s="128"/>
      <c r="Q3" s="128"/>
    </row>
    <row r="4" spans="1:17" x14ac:dyDescent="0.2"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4"/>
      <c r="M4" s="5"/>
      <c r="P4" s="4"/>
      <c r="Q4" s="4"/>
    </row>
    <row r="5" spans="1:17" s="47" customFormat="1" ht="65" customHeight="1" x14ac:dyDescent="0.2">
      <c r="A5" s="109" t="s">
        <v>6</v>
      </c>
      <c r="B5" s="109"/>
      <c r="C5" s="14"/>
      <c r="D5" s="14"/>
      <c r="E5" s="14"/>
      <c r="F5" s="14"/>
      <c r="G5" s="14"/>
      <c r="K5" s="110" t="s">
        <v>7</v>
      </c>
      <c r="L5" s="110"/>
      <c r="M5" s="15"/>
      <c r="N5" s="15"/>
      <c r="O5" s="15"/>
    </row>
    <row r="6" spans="1:17" ht="51" customHeight="1" x14ac:dyDescent="0.2">
      <c r="A6" s="119" t="s">
        <v>18</v>
      </c>
      <c r="B6" s="121" t="s">
        <v>111</v>
      </c>
      <c r="C6" s="123"/>
      <c r="D6" s="123" t="s">
        <v>8</v>
      </c>
      <c r="E6" s="123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</row>
    <row r="7" spans="1:17" x14ac:dyDescent="0.2">
      <c r="A7" s="120"/>
      <c r="B7" s="122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7" x14ac:dyDescent="0.2">
      <c r="A8" s="27"/>
      <c r="B8" s="27"/>
      <c r="C8" s="114"/>
      <c r="D8" s="114"/>
      <c r="E8" s="114" t="s">
        <v>19</v>
      </c>
      <c r="F8" s="114"/>
      <c r="G8" s="114"/>
      <c r="H8" s="114"/>
      <c r="I8" s="115">
        <f>A9</f>
        <v>92149.774000000005</v>
      </c>
      <c r="J8" s="113">
        <f>ROUND((A9*B9),0)</f>
        <v>0</v>
      </c>
      <c r="K8" s="9"/>
      <c r="L8" s="113">
        <f>ROUND((J8*K9),0)</f>
        <v>0</v>
      </c>
      <c r="M8" s="113">
        <f>ROUND((SUM(J8+L8)),0)</f>
        <v>0</v>
      </c>
      <c r="O8" s="124" t="s">
        <v>105</v>
      </c>
      <c r="P8" s="124"/>
      <c r="Q8" s="124"/>
    </row>
    <row r="9" spans="1:17" x14ac:dyDescent="0.2">
      <c r="A9" s="6">
        <f>'Year 03'!A9*1.03</f>
        <v>92149.774000000005</v>
      </c>
      <c r="B9" s="7"/>
      <c r="C9" s="114"/>
      <c r="D9" s="114"/>
      <c r="E9" s="114"/>
      <c r="F9" s="114"/>
      <c r="G9" s="114"/>
      <c r="H9" s="114"/>
      <c r="I9" s="115"/>
      <c r="J9" s="113"/>
      <c r="K9" s="10"/>
      <c r="L9" s="113"/>
      <c r="M9" s="113"/>
      <c r="O9" s="124"/>
      <c r="P9" s="124"/>
      <c r="Q9" s="124"/>
    </row>
    <row r="10" spans="1:17" ht="17" customHeight="1" x14ac:dyDescent="0.2">
      <c r="A10" s="26" t="s">
        <v>22</v>
      </c>
      <c r="B10" s="26"/>
      <c r="C10" s="114"/>
      <c r="D10" s="114"/>
      <c r="E10" s="114" t="s">
        <v>19</v>
      </c>
      <c r="F10" s="114"/>
      <c r="G10" s="114"/>
      <c r="H10" s="114"/>
      <c r="I10" s="115">
        <f t="shared" ref="I10" si="0">A11</f>
        <v>77912.495999999999</v>
      </c>
      <c r="J10" s="113">
        <f t="shared" ref="J10" si="1">ROUND((A11*B11),0)</f>
        <v>0</v>
      </c>
      <c r="K10" s="11"/>
      <c r="L10" s="113">
        <f t="shared" ref="L10" si="2">ROUND((J10*K11),0)</f>
        <v>0</v>
      </c>
      <c r="M10" s="113">
        <f t="shared" ref="M10" si="3">ROUND((SUM(J10+L10)),0)</f>
        <v>0</v>
      </c>
      <c r="O10" s="98" t="s">
        <v>106</v>
      </c>
      <c r="P10" s="50">
        <v>0.36499999999999999</v>
      </c>
      <c r="Q10" s="49"/>
    </row>
    <row r="11" spans="1:17" x14ac:dyDescent="0.2">
      <c r="A11" s="6">
        <f>'Year 03'!A11*1.03</f>
        <v>77912.495999999999</v>
      </c>
      <c r="B11" s="7"/>
      <c r="C11" s="114"/>
      <c r="D11" s="114"/>
      <c r="E11" s="114"/>
      <c r="F11" s="114"/>
      <c r="G11" s="114"/>
      <c r="H11" s="114"/>
      <c r="I11" s="115"/>
      <c r="J11" s="113"/>
      <c r="K11" s="10"/>
      <c r="L11" s="113"/>
      <c r="M11" s="113"/>
      <c r="O11" s="125"/>
      <c r="P11" s="125"/>
      <c r="Q11" s="125"/>
    </row>
    <row r="12" spans="1:17" ht="34" x14ac:dyDescent="0.2">
      <c r="A12" s="25"/>
      <c r="B12" s="25"/>
      <c r="C12" s="114"/>
      <c r="D12" s="114"/>
      <c r="E12" s="114"/>
      <c r="F12" s="114"/>
      <c r="G12" s="114"/>
      <c r="H12" s="114"/>
      <c r="I12" s="115">
        <f t="shared" ref="I12" si="4">A13</f>
        <v>54105.9</v>
      </c>
      <c r="J12" s="113">
        <f t="shared" ref="J12" si="5">ROUND((A13*B13),0)</f>
        <v>0</v>
      </c>
      <c r="K12" s="12"/>
      <c r="L12" s="113">
        <f t="shared" ref="L12" si="6">ROUND((J12*K13),0)</f>
        <v>0</v>
      </c>
      <c r="M12" s="113">
        <f t="shared" ref="M12" si="7">ROUND((SUM(J12+L12)),0)</f>
        <v>0</v>
      </c>
      <c r="O12" s="98" t="s">
        <v>107</v>
      </c>
      <c r="P12" s="50">
        <v>0.43</v>
      </c>
      <c r="Q12" s="49"/>
    </row>
    <row r="13" spans="1:17" x14ac:dyDescent="0.2">
      <c r="A13" s="6">
        <f>'Year 03'!A13*1.03</f>
        <v>54105.9</v>
      </c>
      <c r="B13" s="7"/>
      <c r="C13" s="114"/>
      <c r="D13" s="114"/>
      <c r="E13" s="114"/>
      <c r="F13" s="114"/>
      <c r="G13" s="114"/>
      <c r="H13" s="114"/>
      <c r="I13" s="115"/>
      <c r="J13" s="113"/>
      <c r="K13" s="10"/>
      <c r="L13" s="113"/>
      <c r="M13" s="113"/>
      <c r="O13" s="99"/>
      <c r="P13" s="52"/>
      <c r="Q13" s="52"/>
    </row>
    <row r="14" spans="1:17" ht="34" x14ac:dyDescent="0.2">
      <c r="A14" s="25" t="s">
        <v>21</v>
      </c>
      <c r="B14" s="25"/>
      <c r="C14" s="114"/>
      <c r="D14" s="114"/>
      <c r="E14" s="114"/>
      <c r="F14" s="114"/>
      <c r="G14" s="114"/>
      <c r="H14" s="114"/>
      <c r="I14" s="115">
        <f t="shared" ref="I14" si="8">A15</f>
        <v>31381.422000000002</v>
      </c>
      <c r="J14" s="113">
        <f t="shared" ref="J14" si="9">ROUND((A15*B15),0)</f>
        <v>0</v>
      </c>
      <c r="K14" s="12"/>
      <c r="L14" s="113">
        <f t="shared" ref="L14" si="10">ROUND((J14*K15),0)</f>
        <v>0</v>
      </c>
      <c r="M14" s="113">
        <f t="shared" ref="M14" si="11">ROUND((SUM(J14+L14)),0)</f>
        <v>0</v>
      </c>
      <c r="O14" s="98" t="s">
        <v>108</v>
      </c>
      <c r="P14" s="50">
        <v>0.22</v>
      </c>
      <c r="Q14" s="52"/>
    </row>
    <row r="15" spans="1:17" x14ac:dyDescent="0.2">
      <c r="A15" s="6">
        <f>'Year 03'!A15*1.03</f>
        <v>31381.422000000002</v>
      </c>
      <c r="B15" s="7"/>
      <c r="C15" s="114"/>
      <c r="D15" s="114"/>
      <c r="E15" s="114"/>
      <c r="F15" s="114"/>
      <c r="G15" s="114"/>
      <c r="H15" s="114"/>
      <c r="I15" s="115"/>
      <c r="J15" s="113"/>
      <c r="K15" s="10"/>
      <c r="L15" s="113"/>
      <c r="M15" s="113"/>
      <c r="O15" s="99"/>
      <c r="P15" s="52"/>
      <c r="Q15" s="52"/>
    </row>
    <row r="16" spans="1:17" ht="17" x14ac:dyDescent="0.2">
      <c r="A16" s="25"/>
      <c r="B16" s="25"/>
      <c r="C16" s="114"/>
      <c r="D16" s="114"/>
      <c r="E16" s="114"/>
      <c r="F16" s="114"/>
      <c r="G16" s="114"/>
      <c r="H16" s="114"/>
      <c r="I16" s="115">
        <f t="shared" ref="I16" si="12">A17</f>
        <v>0</v>
      </c>
      <c r="J16" s="113">
        <f t="shared" ref="J16" si="13">ROUND((A17*B17),0)</f>
        <v>0</v>
      </c>
      <c r="K16" s="12"/>
      <c r="L16" s="113">
        <f t="shared" ref="L16" si="14">ROUND((J16*K17),0)</f>
        <v>0</v>
      </c>
      <c r="M16" s="113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03'!A17*1.03</f>
        <v>0</v>
      </c>
      <c r="B17" s="7"/>
      <c r="C17" s="114"/>
      <c r="D17" s="114"/>
      <c r="E17" s="114"/>
      <c r="F17" s="114"/>
      <c r="G17" s="114"/>
      <c r="H17" s="114"/>
      <c r="I17" s="115"/>
      <c r="J17" s="113"/>
      <c r="K17" s="10"/>
      <c r="L17" s="113"/>
      <c r="M17" s="113"/>
      <c r="O17" s="99"/>
      <c r="P17" s="52"/>
      <c r="Q17" s="52"/>
    </row>
    <row r="18" spans="1:17" x14ac:dyDescent="0.2">
      <c r="A18" s="25"/>
      <c r="B18" s="25"/>
      <c r="C18" s="114"/>
      <c r="D18" s="114"/>
      <c r="E18" s="114"/>
      <c r="F18" s="114"/>
      <c r="G18" s="114"/>
      <c r="H18" s="114"/>
      <c r="I18" s="115">
        <f t="shared" ref="I18" si="16">A19</f>
        <v>0</v>
      </c>
      <c r="J18" s="113">
        <f t="shared" ref="J18" si="17">ROUND((A19*B19),0)</f>
        <v>0</v>
      </c>
      <c r="K18" s="12"/>
      <c r="L18" s="113">
        <f t="shared" ref="L18" si="18">ROUND((J18*K19),0)</f>
        <v>0</v>
      </c>
      <c r="M18" s="113">
        <f t="shared" ref="M18" si="19">ROUND((SUM(J18+L18)),0)</f>
        <v>0</v>
      </c>
      <c r="O18" s="126">
        <v>45561</v>
      </c>
      <c r="P18" s="126"/>
      <c r="Q18" s="126"/>
    </row>
    <row r="19" spans="1:17" x14ac:dyDescent="0.2">
      <c r="A19" s="6">
        <f>'Year 03'!A19*1.03</f>
        <v>0</v>
      </c>
      <c r="B19" s="8"/>
      <c r="C19" s="114"/>
      <c r="D19" s="114"/>
      <c r="E19" s="114"/>
      <c r="F19" s="114"/>
      <c r="G19" s="114"/>
      <c r="H19" s="114"/>
      <c r="I19" s="115"/>
      <c r="J19" s="113"/>
      <c r="K19" s="10"/>
      <c r="L19" s="113"/>
      <c r="M19" s="113"/>
    </row>
    <row r="20" spans="1:17" x14ac:dyDescent="0.2">
      <c r="A20" s="25"/>
      <c r="B20" s="25"/>
      <c r="C20" s="114"/>
      <c r="D20" s="114"/>
      <c r="E20" s="114"/>
      <c r="F20" s="114"/>
      <c r="G20" s="114"/>
      <c r="H20" s="114"/>
      <c r="I20" s="115">
        <f t="shared" ref="I20" si="20">A21</f>
        <v>0</v>
      </c>
      <c r="J20" s="113">
        <f t="shared" ref="J20" si="21">ROUND((A21*B21),0)</f>
        <v>0</v>
      </c>
      <c r="K20" s="12"/>
      <c r="L20" s="113">
        <f t="shared" ref="L20" si="22">ROUND((J20*K21),0)</f>
        <v>0</v>
      </c>
      <c r="M20" s="113">
        <f t="shared" ref="M20" si="23">ROUND((SUM(J20+L20)),0)</f>
        <v>0</v>
      </c>
    </row>
    <row r="21" spans="1:17" x14ac:dyDescent="0.2">
      <c r="A21" s="6">
        <f>'Year 03'!A21*1.03</f>
        <v>0</v>
      </c>
      <c r="B21" s="8"/>
      <c r="C21" s="114"/>
      <c r="D21" s="114"/>
      <c r="E21" s="114"/>
      <c r="F21" s="114"/>
      <c r="G21" s="114"/>
      <c r="H21" s="114"/>
      <c r="I21" s="115"/>
      <c r="J21" s="113"/>
      <c r="K21" s="10"/>
      <c r="L21" s="113"/>
      <c r="M21" s="113"/>
    </row>
    <row r="22" spans="1:17" x14ac:dyDescent="0.2">
      <c r="A22" s="25"/>
      <c r="B22" s="25"/>
      <c r="C22" s="114"/>
      <c r="D22" s="114"/>
      <c r="E22" s="114"/>
      <c r="F22" s="114"/>
      <c r="G22" s="114"/>
      <c r="H22" s="114"/>
      <c r="I22" s="115">
        <f t="shared" ref="I22" si="24">A23</f>
        <v>0</v>
      </c>
      <c r="J22" s="113">
        <f t="shared" ref="J22" si="25">ROUND((A23*B23),0)</f>
        <v>0</v>
      </c>
      <c r="K22" s="12"/>
      <c r="L22" s="113">
        <f t="shared" ref="L22" si="26">ROUND((J22*K23),0)</f>
        <v>0</v>
      </c>
      <c r="M22" s="113">
        <f t="shared" ref="M22" si="27">ROUND((SUM(J22+L22)),0)</f>
        <v>0</v>
      </c>
    </row>
    <row r="23" spans="1:17" x14ac:dyDescent="0.2">
      <c r="A23" s="6">
        <f>'Year 03'!A23*1.03</f>
        <v>0</v>
      </c>
      <c r="B23" s="8"/>
      <c r="C23" s="114"/>
      <c r="D23" s="114"/>
      <c r="E23" s="114"/>
      <c r="F23" s="114"/>
      <c r="G23" s="114"/>
      <c r="H23" s="114"/>
      <c r="I23" s="115"/>
      <c r="J23" s="113"/>
      <c r="K23" s="10"/>
      <c r="L23" s="113"/>
      <c r="M23" s="113"/>
    </row>
    <row r="24" spans="1:17" x14ac:dyDescent="0.2">
      <c r="A24" s="25"/>
      <c r="B24" s="25"/>
      <c r="C24" s="114"/>
      <c r="D24" s="114"/>
      <c r="E24" s="114"/>
      <c r="F24" s="114"/>
      <c r="G24" s="114"/>
      <c r="H24" s="114"/>
      <c r="I24" s="115">
        <f t="shared" ref="I24" si="28">A25</f>
        <v>0</v>
      </c>
      <c r="J24" s="113">
        <f t="shared" ref="J24" si="29">ROUND((A25*B25),0)</f>
        <v>0</v>
      </c>
      <c r="K24" s="12"/>
      <c r="L24" s="113">
        <f t="shared" ref="L24" si="30">ROUND((J24*K25),0)</f>
        <v>0</v>
      </c>
      <c r="M24" s="113">
        <f t="shared" ref="M24" si="31">ROUND((SUM(J24+L24)),0)</f>
        <v>0</v>
      </c>
    </row>
    <row r="25" spans="1:17" x14ac:dyDescent="0.2">
      <c r="A25" s="6">
        <f>'Year 03'!A25*1.03</f>
        <v>0</v>
      </c>
      <c r="B25" s="8"/>
      <c r="C25" s="114"/>
      <c r="D25" s="114"/>
      <c r="E25" s="114"/>
      <c r="F25" s="114"/>
      <c r="G25" s="114"/>
      <c r="H25" s="114"/>
      <c r="I25" s="115"/>
      <c r="J25" s="113"/>
      <c r="K25" s="10"/>
      <c r="L25" s="113"/>
      <c r="M25" s="113"/>
    </row>
    <row r="26" spans="1:17" x14ac:dyDescent="0.2">
      <c r="A26" s="25"/>
      <c r="B26" s="25"/>
      <c r="C26" s="114"/>
      <c r="D26" s="114"/>
      <c r="E26" s="114"/>
      <c r="F26" s="114"/>
      <c r="G26" s="114"/>
      <c r="H26" s="114"/>
      <c r="I26" s="115">
        <f t="shared" ref="I26" si="32">A27</f>
        <v>0</v>
      </c>
      <c r="J26" s="113">
        <f t="shared" ref="J26" si="33">ROUND((A27*B27),0)</f>
        <v>0</v>
      </c>
      <c r="K26" s="12"/>
      <c r="L26" s="113">
        <f t="shared" ref="L26" si="34">ROUND((J26*K27),0)</f>
        <v>0</v>
      </c>
      <c r="M26" s="113">
        <f t="shared" ref="M26" si="35">ROUND((SUM(J26+L26)),0)</f>
        <v>0</v>
      </c>
    </row>
    <row r="27" spans="1:17" ht="17" thickBot="1" x14ac:dyDescent="0.25">
      <c r="A27" s="6">
        <f>'Year 03'!A27*1.03</f>
        <v>0</v>
      </c>
      <c r="B27" s="8"/>
      <c r="C27" s="117"/>
      <c r="D27" s="117"/>
      <c r="E27" s="117"/>
      <c r="F27" s="117"/>
      <c r="G27" s="117"/>
      <c r="H27" s="117"/>
      <c r="I27" s="116"/>
      <c r="J27" s="113"/>
      <c r="K27" s="13"/>
      <c r="L27" s="113"/>
      <c r="M27" s="113"/>
    </row>
    <row r="28" spans="1:17" ht="28" customHeight="1" thickBot="1" x14ac:dyDescent="0.25">
      <c r="E28" s="103" t="s">
        <v>20</v>
      </c>
      <c r="F28" s="103"/>
      <c r="G28" s="103"/>
      <c r="H28" s="103"/>
      <c r="I28" s="10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11"/>
      <c r="F32" s="111"/>
      <c r="G32" s="111"/>
      <c r="H32" s="111"/>
      <c r="I32" s="111"/>
      <c r="J32" s="11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12"/>
      <c r="F33" s="112"/>
      <c r="G33" s="112"/>
      <c r="H33" s="112"/>
      <c r="I33" s="112"/>
      <c r="J33" s="112"/>
      <c r="K33" s="60"/>
      <c r="L33" s="59" t="s">
        <v>47</v>
      </c>
      <c r="M33" s="45">
        <v>0</v>
      </c>
    </row>
    <row r="34" spans="4:13" ht="31" customHeight="1" thickBot="1" x14ac:dyDescent="0.25">
      <c r="D34" s="107" t="s">
        <v>97</v>
      </c>
      <c r="E34" s="107"/>
      <c r="F34" s="107"/>
      <c r="G34" s="107"/>
      <c r="H34" s="107"/>
      <c r="I34" s="107"/>
      <c r="J34" s="107"/>
      <c r="K34" s="10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05" t="s">
        <v>26</v>
      </c>
      <c r="E36" s="105"/>
      <c r="F36" s="105"/>
      <c r="G36" s="105"/>
      <c r="H36" s="105"/>
      <c r="I36" s="105"/>
      <c r="J36" s="105"/>
      <c r="K36" s="105"/>
      <c r="L36" s="105"/>
      <c r="M36" s="10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06" t="s">
        <v>34</v>
      </c>
      <c r="E48" s="106"/>
      <c r="F48" s="106"/>
      <c r="G48" s="106"/>
      <c r="H48" s="106"/>
      <c r="I48" s="106"/>
      <c r="J48" s="106"/>
      <c r="K48" s="10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05" t="s">
        <v>35</v>
      </c>
      <c r="E50" s="105"/>
      <c r="F50" s="105"/>
      <c r="G50" s="105"/>
      <c r="H50" s="105"/>
      <c r="I50" s="105"/>
      <c r="J50" s="105"/>
      <c r="K50" s="105"/>
      <c r="L50" s="10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06" t="s">
        <v>42</v>
      </c>
      <c r="E63" s="106"/>
      <c r="F63" s="106"/>
      <c r="G63" s="106"/>
      <c r="H63" s="106"/>
      <c r="I63" s="106"/>
      <c r="J63" s="106"/>
      <c r="K63" s="10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01" t="s">
        <v>103</v>
      </c>
      <c r="E70" s="101"/>
      <c r="L70" s="66" t="s">
        <v>47</v>
      </c>
      <c r="M70" s="42">
        <f>ROUND((SUM(M68,M69)),0)</f>
        <v>0</v>
      </c>
    </row>
  </sheetData>
  <sheetProtection algorithmName="SHA-512" hashValue="8yymO5dRfxtyB9OuS7OyDam8WxQTkxApIJatOrwHC1iAmb7mR6iYbmYFABGNVB5cJHb7hKt5zX8RiPYfjp4YDg==" saltValue="uTetXVycFPiKg64aqJhc4Q==" spinCount="100000" sheet="1" objects="1" scenarios="1"/>
  <mergeCells count="138"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</mergeCells>
  <pageMargins left="0.7" right="0.7" top="0.75" bottom="0.75" header="0.3" footer="0.3"/>
  <pageSetup scale="50" orientation="portrait" horizontalDpi="0" verticalDpi="0"/>
  <ignoredErrors>
    <ignoredError sqref="A9:A27 I8:I27 F6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DE90-771E-6B46-A828-3F899312FEFF}">
  <sheetPr>
    <pageSetUpPr fitToPage="1"/>
  </sheetPr>
  <dimension ref="A1:Q70"/>
  <sheetViews>
    <sheetView workbookViewId="0">
      <selection activeCell="D8" sqref="D8:D9"/>
    </sheetView>
  </sheetViews>
  <sheetFormatPr baseColWidth="10" defaultRowHeight="16" x14ac:dyDescent="0.2"/>
  <cols>
    <col min="1" max="1" width="13.33203125" style="1" customWidth="1"/>
    <col min="2" max="2" width="11" style="1" customWidth="1"/>
    <col min="3" max="3" width="9.5" style="1" hidden="1" customWidth="1"/>
    <col min="4" max="4" width="21.6640625" style="1" customWidth="1"/>
    <col min="5" max="8" width="9.1640625" style="1" customWidth="1"/>
    <col min="9" max="10" width="11" style="1" customWidth="1"/>
    <col min="11" max="11" width="8.33203125" style="1" customWidth="1"/>
    <col min="12" max="13" width="11" style="1" customWidth="1"/>
    <col min="14" max="14" width="0" style="1" hidden="1" customWidth="1"/>
    <col min="15" max="15" width="11" style="1" customWidth="1"/>
    <col min="16" max="16" width="7" style="1" customWidth="1"/>
    <col min="17" max="17" width="9.83203125" style="1" customWidth="1"/>
    <col min="18" max="16384" width="10.83203125" style="1"/>
  </cols>
  <sheetData>
    <row r="1" spans="1:17" ht="24" customHeight="1" x14ac:dyDescent="0.2">
      <c r="B1" s="129" t="s">
        <v>0</v>
      </c>
      <c r="C1" s="129"/>
      <c r="D1" s="129"/>
      <c r="E1" s="129"/>
      <c r="F1" s="129"/>
      <c r="G1" s="136" t="str">
        <f>'Year 01'!G1</f>
        <v>PI</v>
      </c>
      <c r="H1" s="136"/>
      <c r="I1" s="136"/>
      <c r="J1" s="136"/>
      <c r="K1" s="136"/>
      <c r="L1" s="132"/>
      <c r="M1" s="132"/>
      <c r="N1" s="132"/>
      <c r="O1" s="132"/>
      <c r="P1" s="132"/>
      <c r="Q1" s="2" t="s">
        <v>92</v>
      </c>
    </row>
    <row r="2" spans="1:17" x14ac:dyDescent="0.2">
      <c r="B2" s="131" t="s">
        <v>96</v>
      </c>
      <c r="C2" s="131"/>
      <c r="D2" s="131"/>
      <c r="E2" s="131"/>
      <c r="F2" s="131"/>
      <c r="G2" s="131"/>
      <c r="H2" s="131"/>
      <c r="I2" s="131"/>
      <c r="J2" s="131"/>
      <c r="K2" s="131"/>
      <c r="L2" s="130" t="s">
        <v>3</v>
      </c>
      <c r="M2" s="130"/>
      <c r="N2" s="130"/>
      <c r="O2" s="130" t="s">
        <v>4</v>
      </c>
      <c r="P2" s="130"/>
      <c r="Q2" s="130"/>
    </row>
    <row r="3" spans="1:17" x14ac:dyDescent="0.2">
      <c r="A3" s="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28">
        <f>'Year 04'!O3+1</f>
        <v>47270</v>
      </c>
      <c r="M3" s="128"/>
      <c r="N3" s="128"/>
      <c r="O3" s="128">
        <f>EDATE(L3,12)-1</f>
        <v>47634</v>
      </c>
      <c r="P3" s="128"/>
      <c r="Q3" s="128"/>
    </row>
    <row r="4" spans="1:17" x14ac:dyDescent="0.2"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4"/>
      <c r="M4" s="5"/>
      <c r="P4" s="4"/>
      <c r="Q4" s="4"/>
    </row>
    <row r="5" spans="1:17" s="47" customFormat="1" ht="65" customHeight="1" x14ac:dyDescent="0.2">
      <c r="A5" s="109" t="s">
        <v>6</v>
      </c>
      <c r="B5" s="109"/>
      <c r="C5" s="14"/>
      <c r="D5" s="14"/>
      <c r="E5" s="14"/>
      <c r="F5" s="14"/>
      <c r="G5" s="14"/>
      <c r="K5" s="110" t="s">
        <v>7</v>
      </c>
      <c r="L5" s="110"/>
      <c r="M5" s="15"/>
      <c r="N5" s="15"/>
      <c r="O5" s="15"/>
    </row>
    <row r="6" spans="1:17" ht="51" customHeight="1" x14ac:dyDescent="0.2">
      <c r="A6" s="119" t="s">
        <v>18</v>
      </c>
      <c r="B6" s="121" t="s">
        <v>111</v>
      </c>
      <c r="C6" s="123"/>
      <c r="D6" s="123" t="s">
        <v>8</v>
      </c>
      <c r="E6" s="123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</row>
    <row r="7" spans="1:17" x14ac:dyDescent="0.2">
      <c r="A7" s="120"/>
      <c r="B7" s="122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7" x14ac:dyDescent="0.2">
      <c r="A8" s="27"/>
      <c r="B8" s="27"/>
      <c r="C8" s="114"/>
      <c r="D8" s="114"/>
      <c r="E8" s="114" t="s">
        <v>19</v>
      </c>
      <c r="F8" s="114"/>
      <c r="G8" s="114"/>
      <c r="H8" s="114"/>
      <c r="I8" s="115">
        <f>A9</f>
        <v>94914.267220000009</v>
      </c>
      <c r="J8" s="113">
        <f>ROUND((A9*B9),0)</f>
        <v>0</v>
      </c>
      <c r="K8" s="9"/>
      <c r="L8" s="113">
        <f>ROUND((J8*K9),0)</f>
        <v>0</v>
      </c>
      <c r="M8" s="113">
        <f>ROUND((SUM(J8+L8)),0)</f>
        <v>0</v>
      </c>
      <c r="O8" s="124" t="s">
        <v>105</v>
      </c>
      <c r="P8" s="124"/>
      <c r="Q8" s="124"/>
    </row>
    <row r="9" spans="1:17" x14ac:dyDescent="0.2">
      <c r="A9" s="6">
        <f>'Year 04'!A9*1.03</f>
        <v>94914.267220000009</v>
      </c>
      <c r="B9" s="7"/>
      <c r="C9" s="114"/>
      <c r="D9" s="114"/>
      <c r="E9" s="114"/>
      <c r="F9" s="114"/>
      <c r="G9" s="114"/>
      <c r="H9" s="114"/>
      <c r="I9" s="115"/>
      <c r="J9" s="113"/>
      <c r="K9" s="10"/>
      <c r="L9" s="113"/>
      <c r="M9" s="113"/>
      <c r="O9" s="124"/>
      <c r="P9" s="124"/>
      <c r="Q9" s="124"/>
    </row>
    <row r="10" spans="1:17" ht="17" customHeight="1" x14ac:dyDescent="0.2">
      <c r="A10" s="26"/>
      <c r="B10" s="26"/>
      <c r="C10" s="114"/>
      <c r="D10" s="114"/>
      <c r="E10" s="114" t="s">
        <v>19</v>
      </c>
      <c r="F10" s="114"/>
      <c r="G10" s="114"/>
      <c r="H10" s="114"/>
      <c r="I10" s="115">
        <f t="shared" ref="I10" si="0">A11</f>
        <v>80249.870880000002</v>
      </c>
      <c r="J10" s="113">
        <f t="shared" ref="J10" si="1">ROUND((A11*B11),0)</f>
        <v>0</v>
      </c>
      <c r="K10" s="11"/>
      <c r="L10" s="113">
        <f t="shared" ref="L10" si="2">ROUND((J10*K11),0)</f>
        <v>0</v>
      </c>
      <c r="M10" s="113">
        <f t="shared" ref="M10" si="3">ROUND((SUM(J10+L10)),0)</f>
        <v>0</v>
      </c>
      <c r="O10" s="98" t="s">
        <v>106</v>
      </c>
      <c r="P10" s="50">
        <v>0.36499999999999999</v>
      </c>
      <c r="Q10" s="49"/>
    </row>
    <row r="11" spans="1:17" x14ac:dyDescent="0.2">
      <c r="A11" s="6">
        <f>'Year 04'!A11*1.03</f>
        <v>80249.870880000002</v>
      </c>
      <c r="B11" s="7"/>
      <c r="C11" s="114"/>
      <c r="D11" s="114"/>
      <c r="E11" s="114"/>
      <c r="F11" s="114"/>
      <c r="G11" s="114"/>
      <c r="H11" s="114"/>
      <c r="I11" s="115"/>
      <c r="J11" s="113"/>
      <c r="K11" s="10"/>
      <c r="L11" s="113"/>
      <c r="M11" s="113"/>
      <c r="O11" s="125"/>
      <c r="P11" s="125"/>
      <c r="Q11" s="125"/>
    </row>
    <row r="12" spans="1:17" ht="34" x14ac:dyDescent="0.2">
      <c r="A12" s="25"/>
      <c r="B12" s="25"/>
      <c r="C12" s="114"/>
      <c r="D12" s="114"/>
      <c r="E12" s="114"/>
      <c r="F12" s="114"/>
      <c r="G12" s="114"/>
      <c r="H12" s="114"/>
      <c r="I12" s="115">
        <f t="shared" ref="I12" si="4">A13</f>
        <v>55729.077000000005</v>
      </c>
      <c r="J12" s="113">
        <f t="shared" ref="J12" si="5">ROUND((A13*B13),0)</f>
        <v>0</v>
      </c>
      <c r="K12" s="12"/>
      <c r="L12" s="113">
        <f t="shared" ref="L12" si="6">ROUND((J12*K13),0)</f>
        <v>0</v>
      </c>
      <c r="M12" s="113">
        <f t="shared" ref="M12" si="7">ROUND((SUM(J12+L12)),0)</f>
        <v>0</v>
      </c>
      <c r="O12" s="98" t="s">
        <v>107</v>
      </c>
      <c r="P12" s="50">
        <v>0.43</v>
      </c>
      <c r="Q12" s="49"/>
    </row>
    <row r="13" spans="1:17" x14ac:dyDescent="0.2">
      <c r="A13" s="6">
        <f>'Year 04'!A13*1.03</f>
        <v>55729.077000000005</v>
      </c>
      <c r="B13" s="7"/>
      <c r="C13" s="114"/>
      <c r="D13" s="114"/>
      <c r="E13" s="114"/>
      <c r="F13" s="114"/>
      <c r="G13" s="114"/>
      <c r="H13" s="114"/>
      <c r="I13" s="115"/>
      <c r="J13" s="113"/>
      <c r="K13" s="10"/>
      <c r="L13" s="113"/>
      <c r="M13" s="113"/>
      <c r="O13" s="99"/>
      <c r="P13" s="52"/>
      <c r="Q13" s="52"/>
    </row>
    <row r="14" spans="1:17" ht="34" x14ac:dyDescent="0.2">
      <c r="A14" s="25"/>
      <c r="B14" s="25"/>
      <c r="C14" s="114"/>
      <c r="D14" s="114"/>
      <c r="E14" s="114"/>
      <c r="F14" s="114"/>
      <c r="G14" s="114"/>
      <c r="H14" s="114"/>
      <c r="I14" s="115">
        <f t="shared" ref="I14" si="8">A15</f>
        <v>32322.864660000003</v>
      </c>
      <c r="J14" s="113">
        <f t="shared" ref="J14" si="9">ROUND((A15*B15),0)</f>
        <v>0</v>
      </c>
      <c r="K14" s="12"/>
      <c r="L14" s="113">
        <f t="shared" ref="L14" si="10">ROUND((J14*K15),0)</f>
        <v>0</v>
      </c>
      <c r="M14" s="113">
        <f t="shared" ref="M14" si="11">ROUND((SUM(J14+L14)),0)</f>
        <v>0</v>
      </c>
      <c r="O14" s="98" t="s">
        <v>108</v>
      </c>
      <c r="P14" s="50">
        <v>0.22</v>
      </c>
      <c r="Q14" s="52"/>
    </row>
    <row r="15" spans="1:17" x14ac:dyDescent="0.2">
      <c r="A15" s="6">
        <f>'Year 04'!A15*1.03</f>
        <v>32322.864660000003</v>
      </c>
      <c r="B15" s="7"/>
      <c r="C15" s="114"/>
      <c r="D15" s="114"/>
      <c r="E15" s="114"/>
      <c r="F15" s="114"/>
      <c r="G15" s="114"/>
      <c r="H15" s="114"/>
      <c r="I15" s="115"/>
      <c r="J15" s="113"/>
      <c r="K15" s="10"/>
      <c r="L15" s="113"/>
      <c r="M15" s="113"/>
      <c r="O15" s="99"/>
      <c r="P15" s="52"/>
      <c r="Q15" s="52"/>
    </row>
    <row r="16" spans="1:17" ht="17" x14ac:dyDescent="0.2">
      <c r="A16" s="25"/>
      <c r="B16" s="25"/>
      <c r="C16" s="114"/>
      <c r="D16" s="114"/>
      <c r="E16" s="114"/>
      <c r="F16" s="114"/>
      <c r="G16" s="114"/>
      <c r="H16" s="114"/>
      <c r="I16" s="115">
        <f t="shared" ref="I16" si="12">A17</f>
        <v>0</v>
      </c>
      <c r="J16" s="113">
        <f t="shared" ref="J16" si="13">ROUND((A17*B17),0)</f>
        <v>0</v>
      </c>
      <c r="K16" s="12"/>
      <c r="L16" s="113">
        <f t="shared" ref="L16" si="14">ROUND((J16*K17),0)</f>
        <v>0</v>
      </c>
      <c r="M16" s="113">
        <f t="shared" ref="M16" si="15">ROUND((SUM(J16+L16)),0)</f>
        <v>0</v>
      </c>
      <c r="O16" s="98" t="s">
        <v>109</v>
      </c>
      <c r="P16" s="53">
        <v>0</v>
      </c>
      <c r="Q16" s="52"/>
    </row>
    <row r="17" spans="1:17" x14ac:dyDescent="0.2">
      <c r="A17" s="6">
        <f>'Year 04'!A17*1.03</f>
        <v>0</v>
      </c>
      <c r="B17" s="7"/>
      <c r="C17" s="114"/>
      <c r="D17" s="114"/>
      <c r="E17" s="114"/>
      <c r="F17" s="114"/>
      <c r="G17" s="114"/>
      <c r="H17" s="114"/>
      <c r="I17" s="115"/>
      <c r="J17" s="113"/>
      <c r="K17" s="10"/>
      <c r="L17" s="113"/>
      <c r="M17" s="113"/>
      <c r="O17" s="99"/>
      <c r="P17" s="52"/>
      <c r="Q17" s="52"/>
    </row>
    <row r="18" spans="1:17" x14ac:dyDescent="0.2">
      <c r="A18" s="25"/>
      <c r="B18" s="25"/>
      <c r="C18" s="114"/>
      <c r="D18" s="114"/>
      <c r="E18" s="114"/>
      <c r="F18" s="114"/>
      <c r="G18" s="114"/>
      <c r="H18" s="114"/>
      <c r="I18" s="115">
        <f t="shared" ref="I18" si="16">A19</f>
        <v>0</v>
      </c>
      <c r="J18" s="113">
        <f t="shared" ref="J18" si="17">ROUND((A19*B19),0)</f>
        <v>0</v>
      </c>
      <c r="K18" s="12"/>
      <c r="L18" s="113">
        <f t="shared" ref="L18" si="18">ROUND((J18*K19),0)</f>
        <v>0</v>
      </c>
      <c r="M18" s="113">
        <f t="shared" ref="M18" si="19">ROUND((SUM(J18+L18)),0)</f>
        <v>0</v>
      </c>
      <c r="O18" s="126">
        <v>45561</v>
      </c>
      <c r="P18" s="126"/>
      <c r="Q18" s="126"/>
    </row>
    <row r="19" spans="1:17" x14ac:dyDescent="0.2">
      <c r="A19" s="6">
        <f>'Year 04'!A19*1.03</f>
        <v>0</v>
      </c>
      <c r="B19" s="8"/>
      <c r="C19" s="114"/>
      <c r="D19" s="114"/>
      <c r="E19" s="114"/>
      <c r="F19" s="114"/>
      <c r="G19" s="114"/>
      <c r="H19" s="114"/>
      <c r="I19" s="115"/>
      <c r="J19" s="113"/>
      <c r="K19" s="10"/>
      <c r="L19" s="113"/>
      <c r="M19" s="113"/>
    </row>
    <row r="20" spans="1:17" x14ac:dyDescent="0.2">
      <c r="A20" s="25"/>
      <c r="B20" s="25"/>
      <c r="C20" s="114"/>
      <c r="D20" s="114"/>
      <c r="E20" s="114"/>
      <c r="F20" s="114"/>
      <c r="G20" s="114"/>
      <c r="H20" s="114"/>
      <c r="I20" s="115">
        <f t="shared" ref="I20" si="20">A21</f>
        <v>0</v>
      </c>
      <c r="J20" s="113">
        <f t="shared" ref="J20" si="21">ROUND((A21*B21),0)</f>
        <v>0</v>
      </c>
      <c r="K20" s="12"/>
      <c r="L20" s="113">
        <f t="shared" ref="L20" si="22">ROUND((J20*K21),0)</f>
        <v>0</v>
      </c>
      <c r="M20" s="113">
        <f t="shared" ref="M20" si="23">ROUND((SUM(J20+L20)),0)</f>
        <v>0</v>
      </c>
    </row>
    <row r="21" spans="1:17" x14ac:dyDescent="0.2">
      <c r="A21" s="6">
        <f>'Year 04'!A21*1.03</f>
        <v>0</v>
      </c>
      <c r="B21" s="8"/>
      <c r="C21" s="114"/>
      <c r="D21" s="114"/>
      <c r="E21" s="114"/>
      <c r="F21" s="114"/>
      <c r="G21" s="114"/>
      <c r="H21" s="114"/>
      <c r="I21" s="115"/>
      <c r="J21" s="113"/>
      <c r="K21" s="10"/>
      <c r="L21" s="113"/>
      <c r="M21" s="113"/>
    </row>
    <row r="22" spans="1:17" x14ac:dyDescent="0.2">
      <c r="A22" s="25"/>
      <c r="B22" s="25"/>
      <c r="C22" s="114"/>
      <c r="D22" s="114"/>
      <c r="E22" s="114"/>
      <c r="F22" s="114"/>
      <c r="G22" s="114"/>
      <c r="H22" s="114"/>
      <c r="I22" s="115">
        <f t="shared" ref="I22" si="24">A23</f>
        <v>0</v>
      </c>
      <c r="J22" s="113">
        <f t="shared" ref="J22" si="25">ROUND((A23*B23),0)</f>
        <v>0</v>
      </c>
      <c r="K22" s="12"/>
      <c r="L22" s="113">
        <f t="shared" ref="L22" si="26">ROUND((J22*K23),0)</f>
        <v>0</v>
      </c>
      <c r="M22" s="113">
        <f t="shared" ref="M22" si="27">ROUND((SUM(J22+L22)),0)</f>
        <v>0</v>
      </c>
    </row>
    <row r="23" spans="1:17" x14ac:dyDescent="0.2">
      <c r="A23" s="6">
        <f>'Year 04'!A23*1.03</f>
        <v>0</v>
      </c>
      <c r="B23" s="8"/>
      <c r="C23" s="114"/>
      <c r="D23" s="114"/>
      <c r="E23" s="114"/>
      <c r="F23" s="114"/>
      <c r="G23" s="114"/>
      <c r="H23" s="114"/>
      <c r="I23" s="115"/>
      <c r="J23" s="113"/>
      <c r="K23" s="10"/>
      <c r="L23" s="113"/>
      <c r="M23" s="113"/>
    </row>
    <row r="24" spans="1:17" x14ac:dyDescent="0.2">
      <c r="A24" s="25"/>
      <c r="B24" s="25"/>
      <c r="C24" s="114"/>
      <c r="D24" s="114"/>
      <c r="E24" s="114"/>
      <c r="F24" s="114"/>
      <c r="G24" s="114"/>
      <c r="H24" s="114"/>
      <c r="I24" s="115">
        <f t="shared" ref="I24" si="28">A25</f>
        <v>0</v>
      </c>
      <c r="J24" s="113">
        <f t="shared" ref="J24" si="29">ROUND((A25*B25),0)</f>
        <v>0</v>
      </c>
      <c r="K24" s="12"/>
      <c r="L24" s="113">
        <f t="shared" ref="L24" si="30">ROUND((J24*K25),0)</f>
        <v>0</v>
      </c>
      <c r="M24" s="113">
        <f t="shared" ref="M24" si="31">ROUND((SUM(J24+L24)),0)</f>
        <v>0</v>
      </c>
    </row>
    <row r="25" spans="1:17" x14ac:dyDescent="0.2">
      <c r="A25" s="6">
        <f>'Year 04'!A25*1.03</f>
        <v>0</v>
      </c>
      <c r="B25" s="8"/>
      <c r="C25" s="114"/>
      <c r="D25" s="114"/>
      <c r="E25" s="114"/>
      <c r="F25" s="114"/>
      <c r="G25" s="114"/>
      <c r="H25" s="114"/>
      <c r="I25" s="115"/>
      <c r="J25" s="113"/>
      <c r="K25" s="10"/>
      <c r="L25" s="113"/>
      <c r="M25" s="113"/>
    </row>
    <row r="26" spans="1:17" x14ac:dyDescent="0.2">
      <c r="A26" s="25"/>
      <c r="B26" s="25"/>
      <c r="C26" s="114"/>
      <c r="D26" s="114"/>
      <c r="E26" s="114"/>
      <c r="F26" s="114"/>
      <c r="G26" s="114"/>
      <c r="H26" s="114"/>
      <c r="I26" s="115">
        <f t="shared" ref="I26" si="32">A27</f>
        <v>0</v>
      </c>
      <c r="J26" s="113">
        <f t="shared" ref="J26" si="33">ROUND((A27*B27),0)</f>
        <v>0</v>
      </c>
      <c r="K26" s="12"/>
      <c r="L26" s="113">
        <f t="shared" ref="L26" si="34">ROUND((J26*K27),0)</f>
        <v>0</v>
      </c>
      <c r="M26" s="113">
        <f t="shared" ref="M26" si="35">ROUND((SUM(J26+L26)),0)</f>
        <v>0</v>
      </c>
    </row>
    <row r="27" spans="1:17" ht="17" thickBot="1" x14ac:dyDescent="0.25">
      <c r="A27" s="6">
        <f>'Year 04'!A27*1.03</f>
        <v>0</v>
      </c>
      <c r="B27" s="8"/>
      <c r="C27" s="117"/>
      <c r="D27" s="117"/>
      <c r="E27" s="117"/>
      <c r="F27" s="117"/>
      <c r="G27" s="117"/>
      <c r="H27" s="117"/>
      <c r="I27" s="116"/>
      <c r="J27" s="113"/>
      <c r="K27" s="13"/>
      <c r="L27" s="113"/>
      <c r="M27" s="113"/>
    </row>
    <row r="28" spans="1:17" ht="28" customHeight="1" thickBot="1" x14ac:dyDescent="0.25">
      <c r="E28" s="103" t="s">
        <v>98</v>
      </c>
      <c r="F28" s="103"/>
      <c r="G28" s="103"/>
      <c r="H28" s="103"/>
      <c r="I28" s="104"/>
      <c r="J28" s="40">
        <f>ROUND((SUM(J8:J27)),0)</f>
        <v>0</v>
      </c>
      <c r="L28" s="40">
        <f>ROUND((SUM(L8:L27)),0)</f>
        <v>0</v>
      </c>
      <c r="M28" s="40">
        <f>ROUND((SUM(M8:M27)),0)</f>
        <v>0</v>
      </c>
    </row>
    <row r="31" spans="1:17" ht="18" thickBot="1" x14ac:dyDescent="0.25"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 t="s">
        <v>17</v>
      </c>
    </row>
    <row r="32" spans="1:17" ht="17" x14ac:dyDescent="0.2">
      <c r="D32" s="56" t="s">
        <v>24</v>
      </c>
      <c r="E32" s="111"/>
      <c r="F32" s="111"/>
      <c r="G32" s="111"/>
      <c r="H32" s="111"/>
      <c r="I32" s="111"/>
      <c r="J32" s="111"/>
      <c r="K32" s="57"/>
      <c r="L32" s="56" t="s">
        <v>47</v>
      </c>
      <c r="M32" s="58">
        <v>0</v>
      </c>
    </row>
    <row r="33" spans="4:13" ht="18" thickBot="1" x14ac:dyDescent="0.25">
      <c r="D33" s="59" t="s">
        <v>25</v>
      </c>
      <c r="E33" s="112"/>
      <c r="F33" s="112"/>
      <c r="G33" s="112"/>
      <c r="H33" s="112"/>
      <c r="I33" s="112"/>
      <c r="J33" s="112"/>
      <c r="K33" s="60"/>
      <c r="L33" s="59" t="s">
        <v>47</v>
      </c>
      <c r="M33" s="45">
        <v>0</v>
      </c>
    </row>
    <row r="34" spans="4:13" ht="31" customHeight="1" thickBot="1" x14ac:dyDescent="0.25">
      <c r="D34" s="107" t="s">
        <v>97</v>
      </c>
      <c r="E34" s="107"/>
      <c r="F34" s="107"/>
      <c r="G34" s="107"/>
      <c r="H34" s="107"/>
      <c r="I34" s="107"/>
      <c r="J34" s="107"/>
      <c r="K34" s="108"/>
      <c r="L34" s="61" t="s">
        <v>47</v>
      </c>
      <c r="M34" s="41">
        <f>ROUND((SUM(M32:M33)),0)</f>
        <v>0</v>
      </c>
    </row>
    <row r="36" spans="4:13" ht="34" customHeight="1" thickBot="1" x14ac:dyDescent="0.25">
      <c r="D36" s="105" t="s">
        <v>26</v>
      </c>
      <c r="E36" s="105"/>
      <c r="F36" s="105"/>
      <c r="G36" s="105"/>
      <c r="H36" s="105"/>
      <c r="I36" s="105"/>
      <c r="J36" s="105"/>
      <c r="K36" s="105"/>
      <c r="L36" s="105"/>
      <c r="M36" s="105"/>
    </row>
    <row r="37" spans="4:13" ht="17" x14ac:dyDescent="0.2">
      <c r="D37" s="62" t="s">
        <v>48</v>
      </c>
      <c r="E37" s="63"/>
      <c r="F37" s="63"/>
      <c r="G37" s="63"/>
      <c r="H37" s="63"/>
      <c r="I37" s="63"/>
      <c r="J37" s="63"/>
      <c r="K37" s="63"/>
      <c r="L37" s="62" t="s">
        <v>47</v>
      </c>
      <c r="M37" s="38">
        <v>0</v>
      </c>
    </row>
    <row r="38" spans="4:13" ht="17" x14ac:dyDescent="0.2">
      <c r="D38" s="64" t="s">
        <v>49</v>
      </c>
      <c r="E38" s="65"/>
      <c r="F38" s="65"/>
      <c r="G38" s="65"/>
      <c r="H38" s="65"/>
      <c r="I38" s="65"/>
      <c r="J38" s="65"/>
      <c r="K38" s="65"/>
      <c r="L38" s="64" t="s">
        <v>47</v>
      </c>
      <c r="M38" s="39">
        <v>0</v>
      </c>
    </row>
    <row r="39" spans="4:13" ht="17" x14ac:dyDescent="0.2">
      <c r="D39" s="64" t="s">
        <v>50</v>
      </c>
      <c r="E39" s="65"/>
      <c r="F39" s="65"/>
      <c r="G39" s="65"/>
      <c r="H39" s="65"/>
      <c r="I39" s="65"/>
      <c r="J39" s="65"/>
      <c r="K39" s="65"/>
      <c r="L39" s="64" t="s">
        <v>47</v>
      </c>
      <c r="M39" s="39">
        <v>0</v>
      </c>
    </row>
    <row r="40" spans="4:13" ht="34" x14ac:dyDescent="0.2">
      <c r="D40" s="64" t="s">
        <v>56</v>
      </c>
      <c r="E40" s="65"/>
      <c r="F40" s="65"/>
      <c r="G40" s="65"/>
      <c r="H40" s="65"/>
      <c r="I40" s="65"/>
      <c r="J40" s="65"/>
      <c r="K40" s="65"/>
      <c r="L40" s="64" t="s">
        <v>47</v>
      </c>
      <c r="M40" s="39">
        <v>0</v>
      </c>
    </row>
    <row r="41" spans="4:13" ht="34" x14ac:dyDescent="0.2">
      <c r="D41" s="64" t="s">
        <v>29</v>
      </c>
      <c r="E41" s="65"/>
      <c r="F41" s="65"/>
      <c r="G41" s="65"/>
      <c r="H41" s="65"/>
      <c r="I41" s="65"/>
      <c r="J41" s="65"/>
      <c r="K41" s="65"/>
      <c r="L41" s="64" t="s">
        <v>47</v>
      </c>
      <c r="M41" s="39">
        <v>0</v>
      </c>
    </row>
    <row r="42" spans="4:13" ht="34" x14ac:dyDescent="0.2">
      <c r="D42" s="64" t="s">
        <v>30</v>
      </c>
      <c r="E42" s="65"/>
      <c r="F42" s="65"/>
      <c r="G42" s="65"/>
      <c r="H42" s="65"/>
      <c r="I42" s="65"/>
      <c r="J42" s="65"/>
      <c r="K42" s="65"/>
      <c r="L42" s="64" t="s">
        <v>47</v>
      </c>
      <c r="M42" s="39">
        <v>0</v>
      </c>
    </row>
    <row r="43" spans="4:13" ht="17" x14ac:dyDescent="0.2">
      <c r="D43" s="64" t="s">
        <v>51</v>
      </c>
      <c r="E43" s="65"/>
      <c r="F43" s="65"/>
      <c r="G43" s="65"/>
      <c r="H43" s="65"/>
      <c r="I43" s="65"/>
      <c r="J43" s="65"/>
      <c r="K43" s="65"/>
      <c r="L43" s="64" t="s">
        <v>47</v>
      </c>
      <c r="M43" s="39">
        <v>0</v>
      </c>
    </row>
    <row r="44" spans="4:13" ht="34" x14ac:dyDescent="0.2">
      <c r="D44" s="64" t="s">
        <v>52</v>
      </c>
      <c r="E44" s="65"/>
      <c r="F44" s="65"/>
      <c r="G44" s="65"/>
      <c r="H44" s="65"/>
      <c r="I44" s="65"/>
      <c r="J44" s="65"/>
      <c r="K44" s="65"/>
      <c r="L44" s="64" t="s">
        <v>47</v>
      </c>
      <c r="M44" s="39">
        <v>0</v>
      </c>
    </row>
    <row r="45" spans="4:13" ht="34" x14ac:dyDescent="0.2">
      <c r="D45" s="64" t="s">
        <v>53</v>
      </c>
      <c r="E45" s="65"/>
      <c r="F45" s="65"/>
      <c r="G45" s="65"/>
      <c r="H45" s="65"/>
      <c r="I45" s="65"/>
      <c r="J45" s="65"/>
      <c r="K45" s="65"/>
      <c r="L45" s="64" t="s">
        <v>47</v>
      </c>
      <c r="M45" s="39">
        <v>0</v>
      </c>
    </row>
    <row r="46" spans="4:13" ht="17" x14ac:dyDescent="0.2">
      <c r="D46" s="64" t="s">
        <v>54</v>
      </c>
      <c r="E46" s="65"/>
      <c r="F46" s="65"/>
      <c r="G46" s="65"/>
      <c r="H46" s="65"/>
      <c r="I46" s="65"/>
      <c r="J46" s="65"/>
      <c r="K46" s="65"/>
      <c r="L46" s="64" t="s">
        <v>47</v>
      </c>
      <c r="M46" s="39">
        <v>0</v>
      </c>
    </row>
    <row r="47" spans="4:13" ht="18" thickBot="1" x14ac:dyDescent="0.25">
      <c r="D47" s="59" t="s">
        <v>54</v>
      </c>
      <c r="E47" s="60"/>
      <c r="F47" s="60"/>
      <c r="G47" s="60"/>
      <c r="H47" s="60"/>
      <c r="I47" s="60"/>
      <c r="J47" s="60"/>
      <c r="K47" s="60"/>
      <c r="L47" s="59" t="s">
        <v>47</v>
      </c>
      <c r="M47" s="45">
        <v>0</v>
      </c>
    </row>
    <row r="48" spans="4:13" ht="34" customHeight="1" thickBot="1" x14ac:dyDescent="0.25">
      <c r="D48" s="106" t="s">
        <v>34</v>
      </c>
      <c r="E48" s="106"/>
      <c r="F48" s="106"/>
      <c r="G48" s="106"/>
      <c r="H48" s="106"/>
      <c r="I48" s="106"/>
      <c r="J48" s="106"/>
      <c r="K48" s="106"/>
      <c r="L48" s="66" t="s">
        <v>47</v>
      </c>
      <c r="M48" s="42">
        <f>ROUND((SUM(M37:M47)),0)</f>
        <v>0</v>
      </c>
    </row>
    <row r="50" spans="4:13" ht="34" customHeight="1" thickBot="1" x14ac:dyDescent="0.25">
      <c r="D50" s="105" t="s">
        <v>35</v>
      </c>
      <c r="E50" s="105"/>
      <c r="F50" s="105"/>
      <c r="G50" s="105"/>
      <c r="H50" s="105"/>
      <c r="I50" s="105"/>
      <c r="J50" s="105"/>
      <c r="K50" s="105"/>
      <c r="L50" s="105"/>
      <c r="M50" s="55"/>
    </row>
    <row r="51" spans="4:13" ht="34" x14ac:dyDescent="0.2">
      <c r="D51" s="62" t="s">
        <v>55</v>
      </c>
      <c r="E51" s="63"/>
      <c r="F51" s="63"/>
      <c r="G51" s="63"/>
      <c r="H51" s="63"/>
      <c r="I51" s="63"/>
      <c r="J51" s="63"/>
      <c r="K51" s="63"/>
      <c r="L51" s="62" t="s">
        <v>47</v>
      </c>
      <c r="M51" s="38">
        <v>0</v>
      </c>
    </row>
    <row r="52" spans="4:13" ht="34" x14ac:dyDescent="0.2">
      <c r="D52" s="64" t="s">
        <v>36</v>
      </c>
      <c r="E52" s="65"/>
      <c r="F52" s="65"/>
      <c r="G52" s="65"/>
      <c r="H52" s="65"/>
      <c r="I52" s="65"/>
      <c r="J52" s="65"/>
      <c r="K52" s="65"/>
      <c r="L52" s="64" t="s">
        <v>47</v>
      </c>
      <c r="M52" s="39">
        <v>0</v>
      </c>
    </row>
    <row r="53" spans="4:13" ht="34" x14ac:dyDescent="0.2">
      <c r="D53" s="64" t="s">
        <v>37</v>
      </c>
      <c r="E53" s="65"/>
      <c r="F53" s="65"/>
      <c r="G53" s="65"/>
      <c r="H53" s="65"/>
      <c r="I53" s="65"/>
      <c r="J53" s="65"/>
      <c r="K53" s="65"/>
      <c r="L53" s="64" t="s">
        <v>47</v>
      </c>
      <c r="M53" s="39">
        <v>0</v>
      </c>
    </row>
    <row r="54" spans="4:13" ht="34" x14ac:dyDescent="0.2">
      <c r="D54" s="64" t="s">
        <v>38</v>
      </c>
      <c r="E54" s="65"/>
      <c r="F54" s="65"/>
      <c r="G54" s="65"/>
      <c r="H54" s="65"/>
      <c r="I54" s="65"/>
      <c r="J54" s="65"/>
      <c r="K54" s="65"/>
      <c r="L54" s="64" t="s">
        <v>47</v>
      </c>
      <c r="M54" s="39">
        <v>0</v>
      </c>
    </row>
    <row r="55" spans="4:13" ht="34" x14ac:dyDescent="0.2">
      <c r="D55" s="64" t="s">
        <v>57</v>
      </c>
      <c r="E55" s="65"/>
      <c r="F55" s="65"/>
      <c r="G55" s="65"/>
      <c r="H55" s="65"/>
      <c r="I55" s="65"/>
      <c r="J55" s="65"/>
      <c r="K55" s="65"/>
      <c r="L55" s="64" t="s">
        <v>47</v>
      </c>
      <c r="M55" s="39">
        <v>0</v>
      </c>
    </row>
    <row r="56" spans="4:13" ht="17" x14ac:dyDescent="0.2">
      <c r="D56" s="64" t="s">
        <v>58</v>
      </c>
      <c r="E56" s="65"/>
      <c r="F56" s="65"/>
      <c r="G56" s="65"/>
      <c r="H56" s="65"/>
      <c r="I56" s="65"/>
      <c r="J56" s="65"/>
      <c r="K56" s="65"/>
      <c r="L56" s="64" t="s">
        <v>47</v>
      </c>
      <c r="M56" s="39">
        <v>0</v>
      </c>
    </row>
    <row r="57" spans="4:13" ht="17" x14ac:dyDescent="0.2">
      <c r="D57" s="64" t="s">
        <v>59</v>
      </c>
      <c r="E57" s="65"/>
      <c r="F57" s="65"/>
      <c r="G57" s="65"/>
      <c r="H57" s="65"/>
      <c r="I57" s="65"/>
      <c r="J57" s="65"/>
      <c r="K57" s="65"/>
      <c r="L57" s="64" t="s">
        <v>47</v>
      </c>
      <c r="M57" s="39">
        <v>0</v>
      </c>
    </row>
    <row r="58" spans="4:13" ht="51" x14ac:dyDescent="0.2">
      <c r="D58" s="67" t="s">
        <v>41</v>
      </c>
      <c r="E58" s="65"/>
      <c r="F58" s="65"/>
      <c r="G58" s="65"/>
      <c r="H58" s="65"/>
      <c r="I58" s="65"/>
      <c r="J58" s="65"/>
      <c r="K58" s="65"/>
      <c r="L58" s="64" t="s">
        <v>47</v>
      </c>
      <c r="M58" s="39">
        <v>0</v>
      </c>
    </row>
    <row r="59" spans="4:13" ht="17" x14ac:dyDescent="0.2">
      <c r="D59" s="64" t="s">
        <v>59</v>
      </c>
      <c r="E59" s="65"/>
      <c r="F59" s="65"/>
      <c r="G59" s="65"/>
      <c r="H59" s="65"/>
      <c r="I59" s="65"/>
      <c r="J59" s="65"/>
      <c r="K59" s="65"/>
      <c r="L59" s="64" t="s">
        <v>47</v>
      </c>
      <c r="M59" s="39">
        <v>0</v>
      </c>
    </row>
    <row r="60" spans="4:13" ht="17" x14ac:dyDescent="0.2">
      <c r="D60" s="64" t="s">
        <v>60</v>
      </c>
      <c r="E60" s="65"/>
      <c r="F60" s="65"/>
      <c r="G60" s="65"/>
      <c r="H60" s="65"/>
      <c r="I60" s="65"/>
      <c r="J60" s="65"/>
      <c r="K60" s="65"/>
      <c r="L60" s="64" t="s">
        <v>47</v>
      </c>
      <c r="M60" s="39">
        <v>0</v>
      </c>
    </row>
    <row r="61" spans="4:13" ht="17" x14ac:dyDescent="0.2">
      <c r="D61" s="64" t="s">
        <v>46</v>
      </c>
      <c r="E61" s="65"/>
      <c r="F61" s="65"/>
      <c r="G61" s="65"/>
      <c r="H61" s="65"/>
      <c r="I61" s="65"/>
      <c r="J61" s="65"/>
      <c r="K61" s="65"/>
      <c r="L61" s="64" t="s">
        <v>47</v>
      </c>
      <c r="M61" s="39">
        <v>0</v>
      </c>
    </row>
    <row r="62" spans="4:13" ht="18" thickBot="1" x14ac:dyDescent="0.25">
      <c r="D62" s="68" t="s">
        <v>54</v>
      </c>
      <c r="E62" s="55"/>
      <c r="F62" s="55"/>
      <c r="G62" s="55"/>
      <c r="H62" s="55"/>
      <c r="I62" s="55"/>
      <c r="J62" s="55"/>
      <c r="K62" s="55"/>
      <c r="L62" s="68" t="s">
        <v>47</v>
      </c>
      <c r="M62" s="69">
        <v>0</v>
      </c>
    </row>
    <row r="63" spans="4:13" ht="34" customHeight="1" thickBot="1" x14ac:dyDescent="0.25">
      <c r="D63" s="106" t="s">
        <v>42</v>
      </c>
      <c r="E63" s="106"/>
      <c r="F63" s="106"/>
      <c r="G63" s="106"/>
      <c r="H63" s="106"/>
      <c r="I63" s="106"/>
      <c r="J63" s="106"/>
      <c r="K63" s="106"/>
      <c r="L63" s="66" t="s">
        <v>47</v>
      </c>
      <c r="M63" s="42">
        <f>ROUND((SUM(M51:M62)),0)</f>
        <v>0</v>
      </c>
    </row>
    <row r="67" spans="4:13" ht="34" x14ac:dyDescent="0.2">
      <c r="D67" s="70" t="s">
        <v>43</v>
      </c>
      <c r="E67" s="63"/>
      <c r="F67" s="63"/>
      <c r="G67" s="63"/>
      <c r="H67" s="63"/>
      <c r="I67" s="63"/>
      <c r="J67" s="63"/>
      <c r="K67" s="63"/>
      <c r="L67" s="62" t="s">
        <v>47</v>
      </c>
      <c r="M67" s="43">
        <f>ROUND((SUM(M28,M34,M48)),0)</f>
        <v>0</v>
      </c>
    </row>
    <row r="68" spans="4:13" ht="17" x14ac:dyDescent="0.2">
      <c r="D68" s="71" t="s">
        <v>44</v>
      </c>
      <c r="E68" s="65"/>
      <c r="F68" s="65"/>
      <c r="G68" s="65"/>
      <c r="H68" s="65"/>
      <c r="I68" s="65"/>
      <c r="J68" s="65"/>
      <c r="K68" s="65"/>
      <c r="L68" s="64" t="s">
        <v>47</v>
      </c>
      <c r="M68" s="44">
        <f>ROUND((SUM(M63,M67)),0)</f>
        <v>0</v>
      </c>
    </row>
    <row r="69" spans="4:13" ht="34" customHeight="1" thickBot="1" x14ac:dyDescent="0.25">
      <c r="D69" s="135" t="s">
        <v>110</v>
      </c>
      <c r="E69" s="135"/>
      <c r="F69" s="72">
        <f>'Year 01'!F69</f>
        <v>0.49</v>
      </c>
      <c r="G69" s="60"/>
      <c r="H69" s="60"/>
      <c r="I69" s="60"/>
      <c r="J69" s="60"/>
      <c r="K69" s="60"/>
      <c r="L69" s="59" t="s">
        <v>47</v>
      </c>
      <c r="M69" s="46">
        <f>ROUND(((M67)*F69),0)</f>
        <v>0</v>
      </c>
    </row>
    <row r="70" spans="4:13" ht="34" customHeight="1" thickBot="1" x14ac:dyDescent="0.25">
      <c r="D70" s="101" t="s">
        <v>104</v>
      </c>
      <c r="E70" s="101"/>
      <c r="L70" s="66" t="s">
        <v>47</v>
      </c>
      <c r="M70" s="42">
        <f>ROUND((SUM(M68,M69)),0)</f>
        <v>0</v>
      </c>
    </row>
  </sheetData>
  <sheetProtection algorithmName="SHA-512" hashValue="QKgAkMPLE1wXG6H8rwuzzbX/dMIQ+cC+TXW3j0D5DNK1ISxLLAvdBKFjwwcGpUMvnc/aYI5vWUvd6GnypMt9hw==" saltValue="sapGyeZTP0FG+0FGjoG1Dw==" spinCount="100000" sheet="1" objects="1" scenarios="1"/>
  <mergeCells count="138">
    <mergeCell ref="O8:Q8"/>
    <mergeCell ref="O9:Q9"/>
    <mergeCell ref="O11:Q11"/>
    <mergeCell ref="O18:Q18"/>
    <mergeCell ref="B1:F1"/>
    <mergeCell ref="G1:K1"/>
    <mergeCell ref="L1:P1"/>
    <mergeCell ref="B2:K3"/>
    <mergeCell ref="L2:N2"/>
    <mergeCell ref="O2:Q2"/>
    <mergeCell ref="L3:N3"/>
    <mergeCell ref="O3:Q3"/>
    <mergeCell ref="C8:C9"/>
    <mergeCell ref="D8:D9"/>
    <mergeCell ref="E8:E9"/>
    <mergeCell ref="F8:F9"/>
    <mergeCell ref="A5:B5"/>
    <mergeCell ref="K5:L5"/>
    <mergeCell ref="A6:A7"/>
    <mergeCell ref="B6:B7"/>
    <mergeCell ref="C6:C7"/>
    <mergeCell ref="D6:D7"/>
    <mergeCell ref="E6:E7"/>
    <mergeCell ref="F6:F7"/>
    <mergeCell ref="G6:G7"/>
    <mergeCell ref="H6:H7"/>
    <mergeCell ref="G8:G9"/>
    <mergeCell ref="H8:H9"/>
    <mergeCell ref="I8:I9"/>
    <mergeCell ref="J8:J9"/>
    <mergeCell ref="L8:L9"/>
    <mergeCell ref="M8:M9"/>
    <mergeCell ref="I6:I7"/>
    <mergeCell ref="J6:J7"/>
    <mergeCell ref="K6:K7"/>
    <mergeCell ref="L6:L7"/>
    <mergeCell ref="M6:M7"/>
    <mergeCell ref="C12:C13"/>
    <mergeCell ref="D12:D13"/>
    <mergeCell ref="E12:E13"/>
    <mergeCell ref="F12:F13"/>
    <mergeCell ref="C10:C11"/>
    <mergeCell ref="D10:D11"/>
    <mergeCell ref="E10:E11"/>
    <mergeCell ref="F10:F11"/>
    <mergeCell ref="G12:G13"/>
    <mergeCell ref="G10:G11"/>
    <mergeCell ref="H12:H13"/>
    <mergeCell ref="I12:I13"/>
    <mergeCell ref="J12:J13"/>
    <mergeCell ref="L12:L13"/>
    <mergeCell ref="M12:M13"/>
    <mergeCell ref="H10:H11"/>
    <mergeCell ref="I10:I11"/>
    <mergeCell ref="J10:J11"/>
    <mergeCell ref="L10:L11"/>
    <mergeCell ref="M10:M11"/>
    <mergeCell ref="C16:C17"/>
    <mergeCell ref="D16:D17"/>
    <mergeCell ref="E16:E17"/>
    <mergeCell ref="F16:F17"/>
    <mergeCell ref="C14:C15"/>
    <mergeCell ref="D14:D15"/>
    <mergeCell ref="E14:E15"/>
    <mergeCell ref="F14:F15"/>
    <mergeCell ref="G16:G17"/>
    <mergeCell ref="G14:G15"/>
    <mergeCell ref="H16:H17"/>
    <mergeCell ref="I16:I17"/>
    <mergeCell ref="J16:J17"/>
    <mergeCell ref="L16:L17"/>
    <mergeCell ref="M16:M17"/>
    <mergeCell ref="H14:H15"/>
    <mergeCell ref="I14:I15"/>
    <mergeCell ref="J14:J15"/>
    <mergeCell ref="L14:L15"/>
    <mergeCell ref="M14:M15"/>
    <mergeCell ref="C20:C21"/>
    <mergeCell ref="D20:D21"/>
    <mergeCell ref="E20:E21"/>
    <mergeCell ref="F20:F21"/>
    <mergeCell ref="C18:C19"/>
    <mergeCell ref="D18:D19"/>
    <mergeCell ref="E18:E19"/>
    <mergeCell ref="F18:F19"/>
    <mergeCell ref="G22:G23"/>
    <mergeCell ref="G20:G21"/>
    <mergeCell ref="G18:G19"/>
    <mergeCell ref="H20:H21"/>
    <mergeCell ref="I20:I21"/>
    <mergeCell ref="J20:J21"/>
    <mergeCell ref="L20:L21"/>
    <mergeCell ref="M20:M21"/>
    <mergeCell ref="H18:H19"/>
    <mergeCell ref="I18:I19"/>
    <mergeCell ref="J18:J19"/>
    <mergeCell ref="L18:L19"/>
    <mergeCell ref="M18:M19"/>
    <mergeCell ref="M24:M25"/>
    <mergeCell ref="H22:H23"/>
    <mergeCell ref="I22:I23"/>
    <mergeCell ref="J22:J23"/>
    <mergeCell ref="L22:L23"/>
    <mergeCell ref="M22:M23"/>
    <mergeCell ref="D63:K63"/>
    <mergeCell ref="C24:C25"/>
    <mergeCell ref="D24:D25"/>
    <mergeCell ref="E24:E25"/>
    <mergeCell ref="F24:F25"/>
    <mergeCell ref="C22:C23"/>
    <mergeCell ref="D22:D23"/>
    <mergeCell ref="E22:E23"/>
    <mergeCell ref="F22:F23"/>
    <mergeCell ref="I24:I25"/>
    <mergeCell ref="D69:E69"/>
    <mergeCell ref="D70:E70"/>
    <mergeCell ref="B4:K4"/>
    <mergeCell ref="E28:I28"/>
    <mergeCell ref="E32:J32"/>
    <mergeCell ref="E33:J33"/>
    <mergeCell ref="D34:K34"/>
    <mergeCell ref="D36:M36"/>
    <mergeCell ref="D48:K48"/>
    <mergeCell ref="D50:L50"/>
    <mergeCell ref="H26:H27"/>
    <mergeCell ref="I26:I27"/>
    <mergeCell ref="J26:J27"/>
    <mergeCell ref="L26:L27"/>
    <mergeCell ref="M26:M27"/>
    <mergeCell ref="C26:C27"/>
    <mergeCell ref="D26:D27"/>
    <mergeCell ref="E26:E27"/>
    <mergeCell ref="F26:F27"/>
    <mergeCell ref="G26:G27"/>
    <mergeCell ref="G24:G25"/>
    <mergeCell ref="H24:H25"/>
    <mergeCell ref="J24:J25"/>
    <mergeCell ref="L24:L25"/>
  </mergeCells>
  <pageMargins left="0.7" right="0.7" top="0.75" bottom="0.75" header="0.3" footer="0.3"/>
  <pageSetup scale="44" orientation="portrait" horizontalDpi="0" verticalDpi="0"/>
  <ignoredErrors>
    <ignoredError sqref="A9:A27 I8:I27 F6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CDB0-258D-9A44-8970-F3234D07F7D7}">
  <sheetPr>
    <pageSetUpPr fitToPage="1"/>
  </sheetPr>
  <dimension ref="A1:K56"/>
  <sheetViews>
    <sheetView zoomScaleNormal="100" workbookViewId="0">
      <selection activeCell="G2" sqref="G2:I2"/>
    </sheetView>
  </sheetViews>
  <sheetFormatPr baseColWidth="10" defaultColWidth="7.33203125" defaultRowHeight="13" x14ac:dyDescent="0.15"/>
  <cols>
    <col min="1" max="1" width="4.33203125" style="77" customWidth="1"/>
    <col min="2" max="2" width="12.5" style="77" customWidth="1"/>
    <col min="3" max="3" width="5.33203125" style="77" customWidth="1"/>
    <col min="4" max="4" width="14.33203125" style="77" customWidth="1"/>
    <col min="5" max="5" width="15.33203125" style="77" customWidth="1"/>
    <col min="6" max="7" width="17.33203125" style="77" customWidth="1"/>
    <col min="8" max="8" width="17" style="77" customWidth="1"/>
    <col min="9" max="9" width="17.1640625" style="77" customWidth="1"/>
    <col min="10" max="10" width="15.83203125" style="77" customWidth="1"/>
    <col min="11" max="11" width="14.5" style="77" customWidth="1"/>
    <col min="12" max="16384" width="7.33203125" style="77"/>
  </cols>
  <sheetData>
    <row r="1" spans="1:11" ht="14.25" customHeight="1" x14ac:dyDescent="0.15">
      <c r="A1" s="76"/>
      <c r="I1" s="78"/>
    </row>
    <row r="2" spans="1:11" ht="21" customHeight="1" x14ac:dyDescent="0.15">
      <c r="A2" s="76"/>
      <c r="C2" s="152" t="s">
        <v>62</v>
      </c>
      <c r="D2" s="152"/>
      <c r="E2" s="152"/>
      <c r="F2" s="152"/>
      <c r="G2" s="153" t="str">
        <f>'Year 01'!G1</f>
        <v>PI</v>
      </c>
      <c r="H2" s="153"/>
      <c r="I2" s="153"/>
    </row>
    <row r="3" spans="1:11" ht="22.5" customHeight="1" x14ac:dyDescent="0.15">
      <c r="A3" s="76"/>
      <c r="B3" s="154" t="s">
        <v>63</v>
      </c>
      <c r="C3" s="154"/>
      <c r="D3" s="154"/>
      <c r="E3" s="154"/>
      <c r="F3" s="154"/>
      <c r="G3" s="154"/>
      <c r="H3" s="154"/>
      <c r="I3" s="154"/>
    </row>
    <row r="4" spans="1:11" ht="22.5" customHeight="1" x14ac:dyDescent="0.15">
      <c r="A4" s="76"/>
      <c r="B4" s="155" t="s">
        <v>64</v>
      </c>
      <c r="C4" s="155"/>
      <c r="D4" s="155"/>
      <c r="E4" s="155"/>
      <c r="F4" s="155"/>
      <c r="G4" s="155"/>
      <c r="H4" s="155"/>
      <c r="I4" s="155"/>
    </row>
    <row r="5" spans="1:11" ht="18.75" customHeight="1" x14ac:dyDescent="0.15">
      <c r="A5" s="76"/>
      <c r="B5" s="156" t="s">
        <v>65</v>
      </c>
      <c r="C5" s="156"/>
      <c r="D5" s="157"/>
      <c r="E5" s="160" t="s">
        <v>66</v>
      </c>
      <c r="F5" s="162" t="s">
        <v>67</v>
      </c>
      <c r="G5" s="162" t="s">
        <v>68</v>
      </c>
      <c r="H5" s="162" t="s">
        <v>69</v>
      </c>
      <c r="I5" s="162" t="s">
        <v>70</v>
      </c>
      <c r="J5" s="148" t="s">
        <v>71</v>
      </c>
      <c r="K5" s="79"/>
    </row>
    <row r="6" spans="1:11" ht="18.75" customHeight="1" x14ac:dyDescent="0.15">
      <c r="A6" s="76"/>
      <c r="B6" s="158"/>
      <c r="C6" s="158"/>
      <c r="D6" s="159"/>
      <c r="E6" s="161"/>
      <c r="F6" s="163"/>
      <c r="G6" s="163"/>
      <c r="H6" s="163"/>
      <c r="I6" s="163"/>
      <c r="J6" s="149"/>
    </row>
    <row r="7" spans="1:11" ht="38.25" customHeight="1" x14ac:dyDescent="0.15">
      <c r="A7" s="76"/>
      <c r="B7" s="150" t="s">
        <v>72</v>
      </c>
      <c r="C7" s="150"/>
      <c r="D7" s="151"/>
      <c r="E7" s="17">
        <f>'Year 01'!$M28</f>
        <v>124464</v>
      </c>
      <c r="F7" s="17">
        <f>'Year 02'!$M28</f>
        <v>126822</v>
      </c>
      <c r="G7" s="17">
        <f>'Year 03'!$M28</f>
        <v>130627</v>
      </c>
      <c r="H7" s="17">
        <f>'Year 04'!$M28</f>
        <v>0</v>
      </c>
      <c r="I7" s="17">
        <f>'Year 05'!$M28</f>
        <v>0</v>
      </c>
      <c r="J7" s="18">
        <f t="shared" ref="J7:J33" si="0">SUM(E7:I7)</f>
        <v>381913</v>
      </c>
    </row>
    <row r="8" spans="1:11" ht="26.5" customHeight="1" x14ac:dyDescent="0.15">
      <c r="A8" s="80"/>
      <c r="B8" s="138" t="s">
        <v>23</v>
      </c>
      <c r="C8" s="138"/>
      <c r="D8" s="139"/>
      <c r="E8" s="17">
        <f>'Year 01'!$M34</f>
        <v>2058</v>
      </c>
      <c r="F8" s="17">
        <f>'Year 02'!$M34</f>
        <v>4109</v>
      </c>
      <c r="G8" s="17">
        <f>'Year 03'!$M34</f>
        <v>1656</v>
      </c>
      <c r="H8" s="17">
        <f>'Year 04'!$M34</f>
        <v>0</v>
      </c>
      <c r="I8" s="17">
        <f>'Year 05'!$M34</f>
        <v>0</v>
      </c>
      <c r="J8" s="18">
        <f t="shared" si="0"/>
        <v>7823</v>
      </c>
    </row>
    <row r="9" spans="1:11" ht="26.5" customHeight="1" x14ac:dyDescent="0.15">
      <c r="A9" s="80"/>
      <c r="B9" s="81" t="s">
        <v>73</v>
      </c>
      <c r="C9" s="81"/>
      <c r="D9" s="82"/>
      <c r="E9" s="17">
        <f>'Year 01'!$M37</f>
        <v>12600</v>
      </c>
      <c r="F9" s="17">
        <f>'Year 02'!$M37</f>
        <v>8600</v>
      </c>
      <c r="G9" s="17">
        <f>'Year 03'!$M37</f>
        <v>5000</v>
      </c>
      <c r="H9" s="17">
        <f>'Year 04'!$M37</f>
        <v>0</v>
      </c>
      <c r="I9" s="17">
        <f>'Year 05'!$M37</f>
        <v>0</v>
      </c>
      <c r="J9" s="18">
        <f t="shared" si="0"/>
        <v>26200</v>
      </c>
    </row>
    <row r="10" spans="1:11" ht="26.5" customHeight="1" x14ac:dyDescent="0.15">
      <c r="A10" s="80"/>
      <c r="B10" s="81" t="s">
        <v>27</v>
      </c>
      <c r="C10" s="81"/>
      <c r="D10" s="82"/>
      <c r="E10" s="17">
        <f>'Year 01'!$M38</f>
        <v>0</v>
      </c>
      <c r="F10" s="17">
        <f>'Year 02'!$M38</f>
        <v>4500</v>
      </c>
      <c r="G10" s="17">
        <f>'Year 03'!$M38</f>
        <v>4500</v>
      </c>
      <c r="H10" s="17">
        <f>'Year 04'!$M38</f>
        <v>0</v>
      </c>
      <c r="I10" s="17">
        <f>'Year 05'!$M38</f>
        <v>0</v>
      </c>
      <c r="J10" s="18">
        <f t="shared" si="0"/>
        <v>9000</v>
      </c>
    </row>
    <row r="11" spans="1:11" ht="26.5" customHeight="1" x14ac:dyDescent="0.15">
      <c r="A11" s="80"/>
      <c r="B11" s="81" t="s">
        <v>28</v>
      </c>
      <c r="C11" s="81"/>
      <c r="D11" s="82"/>
      <c r="E11" s="17">
        <f>'Year 01'!$M39</f>
        <v>15000</v>
      </c>
      <c r="F11" s="17">
        <f>'Year 02'!$M39</f>
        <v>15000</v>
      </c>
      <c r="G11" s="17">
        <f>'Year 03'!$M39</f>
        <v>15000</v>
      </c>
      <c r="H11" s="17">
        <f>'Year 04'!$M39</f>
        <v>0</v>
      </c>
      <c r="I11" s="17">
        <f>'Year 05'!$M39</f>
        <v>0</v>
      </c>
      <c r="J11" s="18">
        <f t="shared" si="0"/>
        <v>45000</v>
      </c>
    </row>
    <row r="12" spans="1:11" ht="26.5" customHeight="1" x14ac:dyDescent="0.15">
      <c r="A12" s="80"/>
      <c r="B12" s="81" t="s">
        <v>74</v>
      </c>
      <c r="C12" s="81"/>
      <c r="D12" s="82"/>
      <c r="E12" s="17">
        <f>'Year 01'!$M40</f>
        <v>25000</v>
      </c>
      <c r="F12" s="17">
        <f>'Year 02'!$M40</f>
        <v>0</v>
      </c>
      <c r="G12" s="17">
        <f>'Year 03'!$M40</f>
        <v>0</v>
      </c>
      <c r="H12" s="17">
        <f>'Year 04'!$M40</f>
        <v>0</v>
      </c>
      <c r="I12" s="17">
        <f>'Year 05'!$M40</f>
        <v>0</v>
      </c>
      <c r="J12" s="18">
        <f t="shared" si="0"/>
        <v>25000</v>
      </c>
    </row>
    <row r="13" spans="1:11" ht="26.5" customHeight="1" x14ac:dyDescent="0.15">
      <c r="A13" s="80"/>
      <c r="B13" s="81" t="s">
        <v>75</v>
      </c>
      <c r="C13" s="81"/>
      <c r="D13" s="82"/>
      <c r="E13" s="17">
        <f>'Year 01'!$M41</f>
        <v>0</v>
      </c>
      <c r="F13" s="17">
        <f>'Year 02'!$M41</f>
        <v>0</v>
      </c>
      <c r="G13" s="17">
        <f>'Year 03'!$M41</f>
        <v>0</v>
      </c>
      <c r="H13" s="17">
        <f>'Year 04'!$M41</f>
        <v>0</v>
      </c>
      <c r="I13" s="17">
        <f>'Year 05'!$M41</f>
        <v>0</v>
      </c>
      <c r="J13" s="18">
        <f t="shared" ref="J13:J14" si="1">SUM(E13:I13)</f>
        <v>0</v>
      </c>
    </row>
    <row r="14" spans="1:11" ht="26.5" customHeight="1" x14ac:dyDescent="0.15">
      <c r="A14" s="80"/>
      <c r="B14" s="81" t="s">
        <v>76</v>
      </c>
      <c r="C14" s="81"/>
      <c r="D14" s="82"/>
      <c r="E14" s="17">
        <f>'Year 01'!$M42</f>
        <v>0</v>
      </c>
      <c r="F14" s="17">
        <f>'Year 02'!$M42</f>
        <v>0</v>
      </c>
      <c r="G14" s="17">
        <f>'Year 03'!$M42</f>
        <v>0</v>
      </c>
      <c r="H14" s="17">
        <f>'Year 04'!$M42</f>
        <v>0</v>
      </c>
      <c r="I14" s="17">
        <f>'Year 05'!$M42</f>
        <v>0</v>
      </c>
      <c r="J14" s="18">
        <f t="shared" si="1"/>
        <v>0</v>
      </c>
    </row>
    <row r="15" spans="1:11" ht="26.5" customHeight="1" x14ac:dyDescent="0.15">
      <c r="A15" s="80"/>
      <c r="B15" s="81" t="s">
        <v>31</v>
      </c>
      <c r="C15" s="81"/>
      <c r="D15" s="82"/>
      <c r="E15" s="17">
        <f>'Year 01'!$M43</f>
        <v>4000</v>
      </c>
      <c r="F15" s="17">
        <f>'Year 02'!$M43</f>
        <v>800</v>
      </c>
      <c r="G15" s="17">
        <f>'Year 03'!$M43</f>
        <v>800</v>
      </c>
      <c r="H15" s="17">
        <f>'Year 04'!$M43</f>
        <v>0</v>
      </c>
      <c r="I15" s="17">
        <f>'Year 05'!$M43</f>
        <v>0</v>
      </c>
      <c r="J15" s="18">
        <f>SUM(E15:I15)</f>
        <v>5600</v>
      </c>
    </row>
    <row r="16" spans="1:11" ht="26.5" customHeight="1" x14ac:dyDescent="0.15">
      <c r="A16" s="80"/>
      <c r="B16" s="81" t="s">
        <v>77</v>
      </c>
      <c r="C16" s="81"/>
      <c r="D16" s="82"/>
      <c r="E16" s="17">
        <f>'Year 01'!$M44</f>
        <v>0</v>
      </c>
      <c r="F16" s="17">
        <f>'Year 02'!$M44</f>
        <v>0</v>
      </c>
      <c r="G16" s="17">
        <f>'Year 03'!$M44</f>
        <v>0</v>
      </c>
      <c r="H16" s="17">
        <f>'Year 04'!$M44</f>
        <v>0</v>
      </c>
      <c r="I16" s="17">
        <f>'Year 05'!$M44</f>
        <v>0</v>
      </c>
      <c r="J16" s="18">
        <f t="shared" ref="J16" si="2">SUM(E16:I16)</f>
        <v>0</v>
      </c>
    </row>
    <row r="17" spans="1:11" ht="26.5" customHeight="1" x14ac:dyDescent="0.15">
      <c r="A17" s="80"/>
      <c r="B17" s="81" t="s">
        <v>32</v>
      </c>
      <c r="C17" s="81"/>
      <c r="D17" s="82"/>
      <c r="E17" s="17">
        <f>'Year 01'!$M45</f>
        <v>0</v>
      </c>
      <c r="F17" s="17">
        <f>'Year 02'!$M45</f>
        <v>0</v>
      </c>
      <c r="G17" s="17">
        <f>'Year 03'!$M45</f>
        <v>0</v>
      </c>
      <c r="H17" s="17">
        <f>'Year 04'!$M45</f>
        <v>0</v>
      </c>
      <c r="I17" s="17">
        <f>'Year 05'!$M45</f>
        <v>0</v>
      </c>
      <c r="J17" s="18">
        <f t="shared" si="0"/>
        <v>0</v>
      </c>
    </row>
    <row r="18" spans="1:11" ht="26.5" customHeight="1" x14ac:dyDescent="0.15">
      <c r="A18" s="80"/>
      <c r="B18" s="81" t="s">
        <v>33</v>
      </c>
      <c r="C18" s="81"/>
      <c r="D18" s="82"/>
      <c r="E18" s="17">
        <f>'Year 01'!$M46</f>
        <v>260</v>
      </c>
      <c r="F18" s="17">
        <f>'Year 02'!$M46</f>
        <v>260</v>
      </c>
      <c r="G18" s="17">
        <f>'Year 03'!$M46</f>
        <v>260</v>
      </c>
      <c r="H18" s="17">
        <f>'Year 04'!$M46</f>
        <v>0</v>
      </c>
      <c r="I18" s="17">
        <f>'Year 05'!$M46</f>
        <v>0</v>
      </c>
      <c r="J18" s="18">
        <f t="shared" si="0"/>
        <v>780</v>
      </c>
    </row>
    <row r="19" spans="1:11" ht="26.5" customHeight="1" x14ac:dyDescent="0.15">
      <c r="A19" s="80"/>
      <c r="B19" s="81" t="s">
        <v>33</v>
      </c>
      <c r="C19" s="81"/>
      <c r="D19" s="82"/>
      <c r="E19" s="17">
        <f>'Year 01'!$M47</f>
        <v>3000</v>
      </c>
      <c r="F19" s="17">
        <f>'Year 02'!$M47</f>
        <v>3000</v>
      </c>
      <c r="G19" s="17">
        <f>'Year 03'!$M47</f>
        <v>3000</v>
      </c>
      <c r="H19" s="17">
        <f>'Year 04'!$M47</f>
        <v>0</v>
      </c>
      <c r="I19" s="17">
        <f>'Year 05'!$M47</f>
        <v>0</v>
      </c>
      <c r="J19" s="18">
        <f t="shared" si="0"/>
        <v>9000</v>
      </c>
    </row>
    <row r="20" spans="1:11" ht="26.5" customHeight="1" x14ac:dyDescent="0.15">
      <c r="A20" s="80"/>
      <c r="B20" s="138" t="s">
        <v>88</v>
      </c>
      <c r="C20" s="138"/>
      <c r="D20" s="139"/>
      <c r="E20" s="17">
        <f>'Year 01'!$M51</f>
        <v>0</v>
      </c>
      <c r="F20" s="17">
        <f>'Year 02'!$M51</f>
        <v>0</v>
      </c>
      <c r="G20" s="17">
        <f>'Year 03'!$M51</f>
        <v>0</v>
      </c>
      <c r="H20" s="17">
        <f>'Year 04'!$M51</f>
        <v>0</v>
      </c>
      <c r="I20" s="17">
        <f>'Year 05'!$M51</f>
        <v>0</v>
      </c>
      <c r="J20" s="18">
        <f t="shared" si="0"/>
        <v>0</v>
      </c>
    </row>
    <row r="21" spans="1:11" ht="26.5" customHeight="1" x14ac:dyDescent="0.15">
      <c r="A21" s="83"/>
      <c r="B21" s="138" t="s">
        <v>78</v>
      </c>
      <c r="C21" s="138"/>
      <c r="D21" s="139"/>
      <c r="E21" s="17">
        <f>'Year 01'!$M52</f>
        <v>45200</v>
      </c>
      <c r="F21" s="17">
        <f>'Year 02'!$M52</f>
        <v>70200</v>
      </c>
      <c r="G21" s="17">
        <f>'Year 03'!$M52</f>
        <v>70200</v>
      </c>
      <c r="H21" s="17">
        <f>'Year 04'!$M52</f>
        <v>0</v>
      </c>
      <c r="I21" s="17">
        <f>'Year 05'!$M52</f>
        <v>0</v>
      </c>
      <c r="J21" s="18">
        <f t="shared" si="0"/>
        <v>185600</v>
      </c>
    </row>
    <row r="22" spans="1:11" ht="26.5" customHeight="1" x14ac:dyDescent="0.15">
      <c r="A22" s="83"/>
      <c r="B22" s="138" t="s">
        <v>78</v>
      </c>
      <c r="C22" s="138"/>
      <c r="D22" s="139"/>
      <c r="E22" s="17">
        <f>'Year 01'!$M53</f>
        <v>0</v>
      </c>
      <c r="F22" s="17">
        <f>'Year 02'!$M53</f>
        <v>0</v>
      </c>
      <c r="G22" s="17">
        <f>'Year 03'!$M53</f>
        <v>0</v>
      </c>
      <c r="H22" s="17">
        <f>'Year 04'!$M53</f>
        <v>0</v>
      </c>
      <c r="I22" s="17">
        <f>'Year 05'!$M53</f>
        <v>0</v>
      </c>
      <c r="J22" s="18">
        <f t="shared" ref="J22:J23" si="3">SUM(E22:I22)</f>
        <v>0</v>
      </c>
    </row>
    <row r="23" spans="1:11" ht="26.5" customHeight="1" x14ac:dyDescent="0.15">
      <c r="A23" s="83"/>
      <c r="B23" s="138" t="s">
        <v>78</v>
      </c>
      <c r="C23" s="138"/>
      <c r="D23" s="139"/>
      <c r="E23" s="17">
        <f>'Year 01'!$M54</f>
        <v>0</v>
      </c>
      <c r="F23" s="17">
        <f>'Year 02'!$M54</f>
        <v>0</v>
      </c>
      <c r="G23" s="17">
        <f>'Year 03'!$M54</f>
        <v>0</v>
      </c>
      <c r="H23" s="17">
        <f>'Year 04'!$M54</f>
        <v>0</v>
      </c>
      <c r="I23" s="17">
        <f>'Year 05'!$M54</f>
        <v>0</v>
      </c>
      <c r="J23" s="18">
        <f t="shared" si="3"/>
        <v>0</v>
      </c>
    </row>
    <row r="24" spans="1:11" ht="26.5" customHeight="1" x14ac:dyDescent="0.15">
      <c r="A24" s="80"/>
      <c r="B24" s="138" t="s">
        <v>79</v>
      </c>
      <c r="C24" s="138"/>
      <c r="D24" s="139"/>
      <c r="E24" s="17">
        <f>'Year 01'!$M55</f>
        <v>0</v>
      </c>
      <c r="F24" s="17">
        <f>'Year 02'!$M55</f>
        <v>0</v>
      </c>
      <c r="G24" s="17">
        <f>'Year 03'!$M55</f>
        <v>0</v>
      </c>
      <c r="H24" s="17">
        <f>'Year 04'!$M55</f>
        <v>0</v>
      </c>
      <c r="I24" s="17">
        <f>'Year 05'!$M55</f>
        <v>0</v>
      </c>
      <c r="J24" s="18">
        <f t="shared" si="0"/>
        <v>0</v>
      </c>
    </row>
    <row r="25" spans="1:11" ht="26.5" customHeight="1" x14ac:dyDescent="0.15">
      <c r="A25" s="80"/>
      <c r="B25" s="84" t="s">
        <v>39</v>
      </c>
      <c r="C25" s="85"/>
      <c r="D25" s="86"/>
      <c r="E25" s="17">
        <f>'Year 01'!$M56</f>
        <v>0</v>
      </c>
      <c r="F25" s="17">
        <f>'Year 02'!$M56</f>
        <v>0</v>
      </c>
      <c r="G25" s="17">
        <f>'Year 03'!$M56</f>
        <v>0</v>
      </c>
      <c r="H25" s="17">
        <f>'Year 04'!$M56</f>
        <v>0</v>
      </c>
      <c r="I25" s="17">
        <f>'Year 05'!$M56</f>
        <v>0</v>
      </c>
      <c r="J25" s="18">
        <f t="shared" si="0"/>
        <v>0</v>
      </c>
    </row>
    <row r="26" spans="1:11" ht="26.5" customHeight="1" x14ac:dyDescent="0.15">
      <c r="A26" s="80"/>
      <c r="B26" s="84" t="s">
        <v>40</v>
      </c>
      <c r="C26" s="85"/>
      <c r="D26" s="86"/>
      <c r="E26" s="17">
        <f>'Year 01'!$M57</f>
        <v>0</v>
      </c>
      <c r="F26" s="17">
        <f>'Year 02'!$M57</f>
        <v>0</v>
      </c>
      <c r="G26" s="17">
        <f>'Year 03'!$M57</f>
        <v>0</v>
      </c>
      <c r="H26" s="17">
        <f>'Year 04'!$M57</f>
        <v>0</v>
      </c>
      <c r="I26" s="17">
        <f>'Year 05'!$M57</f>
        <v>0</v>
      </c>
      <c r="J26" s="18">
        <f t="shared" si="0"/>
        <v>0</v>
      </c>
    </row>
    <row r="27" spans="1:11" ht="26.5" customHeight="1" x14ac:dyDescent="0.15">
      <c r="A27" s="80"/>
      <c r="B27" s="140" t="s">
        <v>80</v>
      </c>
      <c r="C27" s="141"/>
      <c r="D27" s="142"/>
      <c r="E27" s="17">
        <f>'Year 01'!$M59</f>
        <v>0</v>
      </c>
      <c r="F27" s="17">
        <f>'Year 02'!$M59</f>
        <v>0</v>
      </c>
      <c r="G27" s="17">
        <f>'Year 03'!$M59</f>
        <v>0</v>
      </c>
      <c r="H27" s="17">
        <f>'Year 04'!$M59</f>
        <v>0</v>
      </c>
      <c r="I27" s="17">
        <f>'Year 05'!$M59</f>
        <v>0</v>
      </c>
      <c r="J27" s="18">
        <f t="shared" si="0"/>
        <v>0</v>
      </c>
    </row>
    <row r="28" spans="1:11" ht="26.5" customHeight="1" x14ac:dyDescent="0.15">
      <c r="A28" s="80"/>
      <c r="B28" s="81" t="s">
        <v>81</v>
      </c>
      <c r="C28" s="87"/>
      <c r="D28" s="88"/>
      <c r="E28" s="17">
        <f>'Year 01'!$M60</f>
        <v>0</v>
      </c>
      <c r="F28" s="17">
        <f>'Year 02'!$M60</f>
        <v>0</v>
      </c>
      <c r="G28" s="17">
        <f>'Year 03'!$M60</f>
        <v>0</v>
      </c>
      <c r="H28" s="17">
        <f>'Year 04'!$M60</f>
        <v>0</v>
      </c>
      <c r="I28" s="17">
        <f>'Year 05'!$M60</f>
        <v>0</v>
      </c>
      <c r="J28" s="18">
        <f t="shared" si="0"/>
        <v>0</v>
      </c>
    </row>
    <row r="29" spans="1:11" ht="26.5" customHeight="1" x14ac:dyDescent="0.15">
      <c r="A29" s="80"/>
      <c r="B29" s="81" t="s">
        <v>82</v>
      </c>
      <c r="C29" s="87"/>
      <c r="D29" s="88"/>
      <c r="E29" s="17">
        <f>'Year 01'!$M61</f>
        <v>0</v>
      </c>
      <c r="F29" s="17">
        <f>'Year 02'!$M61</f>
        <v>0</v>
      </c>
      <c r="G29" s="17">
        <f>'Year 03'!$M61</f>
        <v>0</v>
      </c>
      <c r="H29" s="17">
        <f>'Year 04'!$M61</f>
        <v>0</v>
      </c>
      <c r="I29" s="17">
        <f>'Year 05'!$M61</f>
        <v>0</v>
      </c>
      <c r="J29" s="18">
        <f t="shared" si="0"/>
        <v>0</v>
      </c>
    </row>
    <row r="30" spans="1:11" ht="26.5" customHeight="1" x14ac:dyDescent="0.15">
      <c r="A30" s="80"/>
      <c r="B30" s="81" t="s">
        <v>83</v>
      </c>
      <c r="C30" s="87"/>
      <c r="D30" s="88"/>
      <c r="E30" s="17">
        <f>'Year 01'!$M62</f>
        <v>0</v>
      </c>
      <c r="F30" s="17">
        <f>'Year 02'!$M62</f>
        <v>0</v>
      </c>
      <c r="G30" s="17">
        <f>'Year 03'!$M62</f>
        <v>0</v>
      </c>
      <c r="H30" s="17">
        <f>'Year 04'!$M62</f>
        <v>0</v>
      </c>
      <c r="I30" s="17">
        <f>'Year 05'!$M62</f>
        <v>0</v>
      </c>
      <c r="J30" s="18">
        <f t="shared" si="0"/>
        <v>0</v>
      </c>
    </row>
    <row r="31" spans="1:11" ht="26.5" customHeight="1" x14ac:dyDescent="0.15">
      <c r="A31" s="80"/>
      <c r="B31" s="143" t="s">
        <v>84</v>
      </c>
      <c r="C31" s="143"/>
      <c r="D31" s="144"/>
      <c r="E31" s="17">
        <f>'Year 01'!$M67</f>
        <v>186382</v>
      </c>
      <c r="F31" s="17">
        <f>'Year 02'!$M67</f>
        <v>163091</v>
      </c>
      <c r="G31" s="17">
        <f>'Year 03'!$M67</f>
        <v>160843</v>
      </c>
      <c r="H31" s="17">
        <f>'Year 04'!$M67</f>
        <v>0</v>
      </c>
      <c r="I31" s="17">
        <f>'Year 05'!$M67</f>
        <v>0</v>
      </c>
      <c r="J31" s="18">
        <f t="shared" si="0"/>
        <v>510316</v>
      </c>
    </row>
    <row r="32" spans="1:11" ht="26.5" customHeight="1" x14ac:dyDescent="0.15">
      <c r="A32" s="80"/>
      <c r="B32" s="145" t="s">
        <v>85</v>
      </c>
      <c r="C32" s="141"/>
      <c r="D32" s="142"/>
      <c r="E32" s="17">
        <f>'Year 01'!$M68</f>
        <v>231582</v>
      </c>
      <c r="F32" s="17">
        <f>'Year 02'!$M68</f>
        <v>233291</v>
      </c>
      <c r="G32" s="17">
        <f>'Year 03'!$M68</f>
        <v>231043</v>
      </c>
      <c r="H32" s="17">
        <f>'Year 04'!$M68</f>
        <v>0</v>
      </c>
      <c r="I32" s="17">
        <f>'Year 05'!$M68</f>
        <v>0</v>
      </c>
      <c r="J32" s="18">
        <f t="shared" si="0"/>
        <v>695916</v>
      </c>
      <c r="K32" s="89"/>
    </row>
    <row r="33" spans="2:10" ht="33" customHeight="1" x14ac:dyDescent="0.15">
      <c r="B33" s="146" t="s">
        <v>128</v>
      </c>
      <c r="C33" s="146"/>
      <c r="D33" s="147"/>
      <c r="E33" s="17">
        <f>'Year 01'!$M69</f>
        <v>91327</v>
      </c>
      <c r="F33" s="17">
        <f>'Year 02'!$M69</f>
        <v>79915</v>
      </c>
      <c r="G33" s="17">
        <f>'Year 03'!$M69</f>
        <v>78813</v>
      </c>
      <c r="H33" s="17">
        <f>'Year 04'!$M69</f>
        <v>0</v>
      </c>
      <c r="I33" s="17">
        <f>'Year 05'!$M69</f>
        <v>0</v>
      </c>
      <c r="J33" s="19">
        <f t="shared" si="0"/>
        <v>250055</v>
      </c>
    </row>
    <row r="34" spans="2:10" ht="25.5" customHeight="1" thickBot="1" x14ac:dyDescent="0.2">
      <c r="B34" s="90" t="s">
        <v>86</v>
      </c>
      <c r="C34" s="90"/>
      <c r="D34" s="86"/>
      <c r="E34" s="17">
        <f>'Year 01'!$M70</f>
        <v>322909</v>
      </c>
      <c r="F34" s="17">
        <f>'Year 02'!$M70</f>
        <v>313206</v>
      </c>
      <c r="G34" s="17">
        <f>'Year 03'!$M70</f>
        <v>309856</v>
      </c>
      <c r="H34" s="17">
        <f>'Year 04'!$M70</f>
        <v>0</v>
      </c>
      <c r="I34" s="17">
        <f>'Year 05'!$M70</f>
        <v>0</v>
      </c>
      <c r="J34" s="20"/>
    </row>
    <row r="35" spans="2:10" ht="25.5" customHeight="1" thickBot="1" x14ac:dyDescent="0.25">
      <c r="B35" s="137" t="s">
        <v>87</v>
      </c>
      <c r="C35" s="137"/>
      <c r="D35" s="137"/>
      <c r="E35" s="137"/>
      <c r="F35" s="137"/>
      <c r="G35" s="137"/>
      <c r="H35" s="137"/>
      <c r="I35" s="91"/>
      <c r="J35" s="21">
        <f>SUM(E34:I34)</f>
        <v>945971</v>
      </c>
    </row>
    <row r="36" spans="2:10" x14ac:dyDescent="0.15">
      <c r="B36" s="76"/>
      <c r="C36" s="76"/>
      <c r="I36" s="92"/>
    </row>
    <row r="37" spans="2:10" ht="12" customHeight="1" x14ac:dyDescent="0.15"/>
    <row r="38" spans="2:10" ht="12" customHeight="1" x14ac:dyDescent="0.15"/>
    <row r="39" spans="2:10" ht="12" customHeight="1" x14ac:dyDescent="0.15">
      <c r="B39" s="93"/>
      <c r="C39" s="93"/>
    </row>
    <row r="40" spans="2:10" ht="12" customHeight="1" x14ac:dyDescent="0.15"/>
    <row r="41" spans="2:10" ht="12" customHeight="1" x14ac:dyDescent="0.15"/>
    <row r="42" spans="2:10" ht="12" customHeight="1" x14ac:dyDescent="0.15"/>
    <row r="43" spans="2:10" ht="12" customHeight="1" x14ac:dyDescent="0.15"/>
    <row r="56" spans="2:9" s="95" customFormat="1" ht="11" x14ac:dyDescent="0.15">
      <c r="B56" s="94"/>
      <c r="F56" s="96"/>
      <c r="I56" s="97"/>
    </row>
  </sheetData>
  <sheetProtection algorithmName="SHA-512" hashValue="Yye8nyECW68Xs0yPb1XeBYIYcOXt7zrF3IyiBQzO4RzV1VckmTiCbqVKwzGCLGfW170oOXtP+eS0t27TmDd18A==" saltValue="TnM7cK80A/FWtTloAA2RPw==" spinCount="100000" sheet="1" objects="1" scenarios="1"/>
  <mergeCells count="23">
    <mergeCell ref="B22:D22"/>
    <mergeCell ref="C2:F2"/>
    <mergeCell ref="G2:I2"/>
    <mergeCell ref="B3:I3"/>
    <mergeCell ref="B4:I4"/>
    <mergeCell ref="B5:D6"/>
    <mergeCell ref="E5:E6"/>
    <mergeCell ref="F5:F6"/>
    <mergeCell ref="G5:G6"/>
    <mergeCell ref="H5:H6"/>
    <mergeCell ref="I5:I6"/>
    <mergeCell ref="J5:J6"/>
    <mergeCell ref="B7:D7"/>
    <mergeCell ref="B8:D8"/>
    <mergeCell ref="B20:D20"/>
    <mergeCell ref="B21:D21"/>
    <mergeCell ref="B35:H35"/>
    <mergeCell ref="B23:D23"/>
    <mergeCell ref="B24:D24"/>
    <mergeCell ref="B27:D27"/>
    <mergeCell ref="B31:D31"/>
    <mergeCell ref="B32:D32"/>
    <mergeCell ref="B33:D33"/>
  </mergeCells>
  <pageMargins left="0.5" right="0.5" top="0.5" bottom="0.5" header="0.3" footer="0.3"/>
  <pageSetup scale="59" orientation="portrait" r:id="rId1"/>
  <ignoredErrors>
    <ignoredError sqref="G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5B977AF715547BBD016ABBBA8AB8B" ma:contentTypeVersion="15" ma:contentTypeDescription="Create a new document." ma:contentTypeScope="" ma:versionID="0e424f4cdae4324bb8d467cd4bb9e435">
  <xsd:schema xmlns:xsd="http://www.w3.org/2001/XMLSchema" xmlns:xs="http://www.w3.org/2001/XMLSchema" xmlns:p="http://schemas.microsoft.com/office/2006/metadata/properties" xmlns:ns2="4884cb74-cda0-4672-9837-65aca0e91667" xmlns:ns3="d249d13b-314e-41a1-b7e8-4b36a941ef26" targetNamespace="http://schemas.microsoft.com/office/2006/metadata/properties" ma:root="true" ma:fieldsID="603c55e29a4d4a132f6cebe6df47324a" ns2:_="" ns3:_="">
    <xsd:import namespace="4884cb74-cda0-4672-9837-65aca0e91667"/>
    <xsd:import namespace="d249d13b-314e-41a1-b7e8-4b36a941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cb74-cda0-4672-9837-65aca0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d13b-314e-41a1-b7e8-4b36a941ef2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5e962c-d1c7-4805-a151-08ff387a4bb1}" ma:internalName="TaxCatchAll" ma:showField="CatchAllData" ma:web="d249d13b-314e-41a1-b7e8-4b36a941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BFDB2-B9EF-4A4A-AA1F-962591A900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9F4D2-C2EB-434E-A5A3-546124466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84cb74-cda0-4672-9837-65aca0e91667"/>
    <ds:schemaRef ds:uri="d249d13b-314e-41a1-b7e8-4b36a941e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Year 01</vt:lpstr>
      <vt:lpstr>Year 02</vt:lpstr>
      <vt:lpstr>Year 03</vt:lpstr>
      <vt:lpstr>Year 04</vt:lpstr>
      <vt:lpstr>Year 05</vt:lpstr>
      <vt:lpstr>ENTIRE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McNear</dc:creator>
  <cp:lastModifiedBy>Kelly McNear</cp:lastModifiedBy>
  <cp:lastPrinted>2024-08-26T19:33:46Z</cp:lastPrinted>
  <dcterms:created xsi:type="dcterms:W3CDTF">2024-07-22T19:40:22Z</dcterms:created>
  <dcterms:modified xsi:type="dcterms:W3CDTF">2024-10-24T00:06:20Z</dcterms:modified>
</cp:coreProperties>
</file>